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User Fee TRACK/BsUFA/3 - Dataset Downloads/FY26/"/>
    </mc:Choice>
  </mc:AlternateContent>
  <xr:revisionPtr revIDLastSave="57" documentId="8_{E470B368-0C52-4DDD-AAC3-85699E97C941}" xr6:coauthVersionLast="47" xr6:coauthVersionMax="47" xr10:uidLastSave="{D2E9C3D9-D080-414B-B03B-090A50AC1EC9}"/>
  <bookViews>
    <workbookView xWindow="-120" yWindow="-120" windowWidth="29040" windowHeight="15720" xr2:uid="{00000000-000D-0000-FFFF-FFFF00000000}"/>
  </bookViews>
  <sheets>
    <sheet name="Procedural Notifications" sheetId="1" r:id="rId1"/>
  </sheets>
  <definedNames>
    <definedName name="_xlnm._FilterDatabase" localSheetId="0" hidden="1">'Procedural Notifications'!$A$1:$O$73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1" i="1" l="1"/>
  <c r="H61" i="1"/>
  <c r="I60" i="1"/>
  <c r="H60" i="1"/>
  <c r="I59" i="1"/>
  <c r="H59" i="1"/>
  <c r="L61" i="1" s="1"/>
  <c r="I58" i="1"/>
  <c r="H58" i="1"/>
  <c r="I57" i="1"/>
  <c r="H57" i="1"/>
  <c r="I56" i="1"/>
  <c r="H56" i="1"/>
  <c r="L56" i="1" s="1"/>
  <c r="I55" i="1"/>
  <c r="H55" i="1"/>
  <c r="I54" i="1"/>
  <c r="H54" i="1"/>
  <c r="I53" i="1"/>
  <c r="H53" i="1"/>
  <c r="L54" i="1" s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H37" i="1"/>
  <c r="G37" i="1"/>
  <c r="O37" i="1" s="1"/>
  <c r="H36" i="1"/>
  <c r="G36" i="1"/>
  <c r="O36" i="1" s="1"/>
  <c r="H35" i="1"/>
  <c r="G35" i="1"/>
  <c r="I35" i="1" s="1"/>
  <c r="H34" i="1"/>
  <c r="G34" i="1"/>
  <c r="H33" i="1"/>
  <c r="G33" i="1"/>
  <c r="O33" i="1" s="1"/>
  <c r="H32" i="1"/>
  <c r="G32" i="1"/>
  <c r="I32" i="1" s="1"/>
  <c r="H31" i="1"/>
  <c r="G31" i="1"/>
  <c r="O31" i="1" s="1"/>
  <c r="H30" i="1"/>
  <c r="G30" i="1"/>
  <c r="O30" i="1" s="1"/>
  <c r="H29" i="1"/>
  <c r="G29" i="1"/>
  <c r="M29" i="1" s="1"/>
  <c r="H28" i="1"/>
  <c r="G28" i="1"/>
  <c r="O28" i="1" s="1"/>
  <c r="H27" i="1"/>
  <c r="G27" i="1"/>
  <c r="O27" i="1" s="1"/>
  <c r="H26" i="1"/>
  <c r="G26" i="1"/>
  <c r="O26" i="1" s="1"/>
  <c r="H19" i="1"/>
  <c r="G19" i="1"/>
  <c r="O19" i="1" s="1"/>
  <c r="H18" i="1"/>
  <c r="G18" i="1"/>
  <c r="O18" i="1" s="1"/>
  <c r="H17" i="1"/>
  <c r="G17" i="1"/>
  <c r="O17" i="1" s="1"/>
  <c r="H16" i="1"/>
  <c r="G16" i="1"/>
  <c r="O16" i="1" s="1"/>
  <c r="H15" i="1"/>
  <c r="G15" i="1"/>
  <c r="O15" i="1" s="1"/>
  <c r="H14" i="1"/>
  <c r="G14" i="1"/>
  <c r="O14" i="1" s="1"/>
  <c r="H13" i="1"/>
  <c r="G13" i="1"/>
  <c r="H12" i="1"/>
  <c r="G12" i="1"/>
  <c r="O12" i="1" s="1"/>
  <c r="H11" i="1"/>
  <c r="G11" i="1"/>
  <c r="I12" i="1" s="1"/>
  <c r="H10" i="1"/>
  <c r="G10" i="1"/>
  <c r="O10" i="1" s="1"/>
  <c r="H9" i="1"/>
  <c r="G9" i="1"/>
  <c r="O9" i="1" s="1"/>
  <c r="H8" i="1"/>
  <c r="G8" i="1"/>
  <c r="M9" i="1" s="1"/>
  <c r="H7" i="1"/>
  <c r="G7" i="1"/>
  <c r="O7" i="1" s="1"/>
  <c r="H6" i="1"/>
  <c r="G6" i="1"/>
  <c r="O6" i="1" s="1"/>
  <c r="H5" i="1"/>
  <c r="G5" i="1"/>
  <c r="M6" i="1" s="1"/>
  <c r="H4" i="1"/>
  <c r="G4" i="1"/>
  <c r="O4" i="1" s="1"/>
  <c r="H3" i="1"/>
  <c r="G3" i="1"/>
  <c r="O3" i="1" s="1"/>
  <c r="H2" i="1"/>
  <c r="G2" i="1"/>
  <c r="M3" i="1" s="1"/>
  <c r="L53" i="1" l="1"/>
  <c r="M19" i="1"/>
  <c r="I33" i="1"/>
  <c r="M12" i="1"/>
  <c r="I7" i="1"/>
  <c r="I19" i="1"/>
  <c r="L55" i="1"/>
  <c r="L51" i="1"/>
  <c r="I37" i="1"/>
  <c r="M37" i="1"/>
  <c r="L39" i="1"/>
  <c r="M4" i="1"/>
  <c r="M18" i="1"/>
  <c r="M31" i="1"/>
  <c r="L43" i="1"/>
  <c r="L47" i="1"/>
  <c r="L52" i="1"/>
  <c r="I15" i="1"/>
  <c r="I28" i="1"/>
  <c r="I36" i="1"/>
  <c r="M15" i="1"/>
  <c r="M28" i="1"/>
  <c r="L57" i="1"/>
  <c r="M7" i="1"/>
  <c r="I30" i="1"/>
  <c r="I34" i="1"/>
  <c r="M34" i="1"/>
  <c r="I27" i="1"/>
  <c r="I4" i="1"/>
  <c r="I18" i="1"/>
  <c r="M27" i="1"/>
  <c r="I31" i="1"/>
  <c r="L40" i="1"/>
  <c r="L48" i="1"/>
  <c r="M32" i="1"/>
  <c r="L38" i="1"/>
  <c r="L49" i="1"/>
  <c r="I13" i="1"/>
  <c r="M16" i="1"/>
  <c r="O29" i="1"/>
  <c r="O32" i="1"/>
  <c r="O35" i="1"/>
  <c r="L46" i="1"/>
  <c r="L58" i="1"/>
  <c r="I16" i="1"/>
  <c r="M35" i="1"/>
  <c r="M13" i="1"/>
  <c r="I10" i="1"/>
  <c r="M30" i="1"/>
  <c r="M33" i="1"/>
  <c r="M36" i="1"/>
  <c r="M10" i="1"/>
  <c r="L42" i="1"/>
  <c r="L44" i="1"/>
  <c r="I2" i="1"/>
  <c r="M2" i="1"/>
  <c r="I5" i="1"/>
  <c r="O2" i="1"/>
  <c r="M5" i="1"/>
  <c r="I8" i="1"/>
  <c r="L45" i="1"/>
  <c r="L59" i="1"/>
  <c r="O5" i="1"/>
  <c r="M8" i="1"/>
  <c r="I11" i="1"/>
  <c r="L50" i="1"/>
  <c r="O8" i="1"/>
  <c r="M11" i="1"/>
  <c r="I14" i="1"/>
  <c r="L41" i="1"/>
  <c r="I3" i="1"/>
  <c r="O11" i="1"/>
  <c r="M14" i="1"/>
  <c r="I17" i="1"/>
  <c r="L60" i="1"/>
  <c r="I6" i="1"/>
  <c r="M17" i="1"/>
  <c r="I26" i="1"/>
  <c r="I9" i="1"/>
  <c r="M26" i="1"/>
  <c r="I29" i="1"/>
</calcChain>
</file>

<file path=xl/sharedStrings.xml><?xml version="1.0" encoding="utf-8"?>
<sst xmlns="http://schemas.openxmlformats.org/spreadsheetml/2006/main" count="471" uniqueCount="50">
  <si>
    <t>Fiscal Year</t>
  </si>
  <si>
    <t>BsUFA Submission Type</t>
  </si>
  <si>
    <t>Goal Name</t>
  </si>
  <si>
    <t>Review Status</t>
  </si>
  <si>
    <t>Total Submissions</t>
  </si>
  <si>
    <t>Goal Timeline</t>
  </si>
  <si>
    <t>Total</t>
  </si>
  <si>
    <t>Percent On Time</t>
  </si>
  <si>
    <t>Performance Goal</t>
  </si>
  <si>
    <t>Preliminary</t>
  </si>
  <si>
    <t>Goal Met Status</t>
  </si>
  <si>
    <t>Data As Of</t>
  </si>
  <si>
    <t>Percent of Total</t>
  </si>
  <si>
    <t>On Time</t>
  </si>
  <si>
    <t>N</t>
  </si>
  <si>
    <t>Goal Met</t>
  </si>
  <si>
    <t>Goal Not Met</t>
  </si>
  <si>
    <t>Y</t>
  </si>
  <si>
    <t>Pending</t>
  </si>
  <si>
    <t>Overdue</t>
  </si>
  <si>
    <t>Highest Possible Performance</t>
  </si>
  <si>
    <t>Review of Proprietary Names Submitted During Application Review</t>
  </si>
  <si>
    <t>Review of Proprietary Names Submitted During BPD Phase</t>
  </si>
  <si>
    <t>74 Days</t>
  </si>
  <si>
    <t>180 Days</t>
  </si>
  <si>
    <t>90 Days</t>
  </si>
  <si>
    <t>Notification of Issues Identified During Filing Review for Supplements with Clinical Data</t>
  </si>
  <si>
    <t>Notification of Planned Review Timeline for Supplements with Clinical Data</t>
  </si>
  <si>
    <t>Notification of Receipt and Planned Review Timeline for Original Category A through D Supplements**</t>
  </si>
  <si>
    <t>Actions On Time/Completed</t>
  </si>
  <si>
    <t>Notification of Receipt, Planned Review Timeline, and Substantive Issues Identified During the Filing Review for Category E and F Supplements**</t>
  </si>
  <si>
    <t>Procedural Notifications</t>
  </si>
  <si>
    <t>8 of 8</t>
  </si>
  <si>
    <t>74 days</t>
  </si>
  <si>
    <t>60 days</t>
  </si>
  <si>
    <t>90 days</t>
  </si>
  <si>
    <t>180 days</t>
  </si>
  <si>
    <t>11 of 11</t>
  </si>
  <si>
    <t>4 of 4</t>
  </si>
  <si>
    <t>40 of 40</t>
  </si>
  <si>
    <t>3 of 3</t>
  </si>
  <si>
    <t>Currently Meeting, Pending</t>
  </si>
  <si>
    <t>5 of 6</t>
  </si>
  <si>
    <t/>
  </si>
  <si>
    <t>0 of 1</t>
  </si>
  <si>
    <t>1 of 10</t>
  </si>
  <si>
    <t>0 of 3</t>
  </si>
  <si>
    <t>25 of 25</t>
  </si>
  <si>
    <t>2 of 2</t>
  </si>
  <si>
    <t>41 of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</si>
</sst>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 vertical="top"/>
    </xf>
    <xf numFmtId="9" fontId="16" fillId="0" borderId="0" xfId="42" applyFont="1" applyAlignment="1">
      <alignment horizontal="center" vertical="top"/>
    </xf>
    <xf numFmtId="9" fontId="0" fillId="0" borderId="0" xfId="42" applyFont="1"/>
    <xf numFmtId="14" fontId="16" fillId="0" borderId="0" xfId="0" applyNumberFormat="1" applyFont="1" applyAlignment="1">
      <alignment horizontal="center" vertical="top"/>
    </xf>
    <xf numFmtId="0" fontId="18" fillId="0" borderId="0" xfId="0" applyFont="1"/>
    <xf numFmtId="9" fontId="18" fillId="0" borderId="0" xfId="42" applyFont="1"/>
    <xf numFmtId="14" fontId="18" fillId="0" borderId="0" xfId="0" applyNumberFormat="1" applyFont="1"/>
    <xf numFmtId="1" fontId="18" fillId="0" borderId="0" xfId="0" applyNumberFormat="1" applyFont="1"/>
    <xf numFmtId="1" fontId="0" fillId="0" borderId="0" xfId="0" applyNumberFormat="1" applyProtection="1">
      <protection locked="0"/>
    </xf>
    <xf numFmtId="9" fontId="0" fillId="0" borderId="0" xfId="42" applyFont="1" applyFill="1"/>
    <xf numFmtId="9" fontId="18" fillId="0" borderId="0" xfId="42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3"/>
  <sheetViews>
    <sheetView tabSelected="1" zoomScaleNormal="100" workbookViewId="0">
      <selection activeCell="L79" sqref="L79"/>
    </sheetView>
  </sheetViews>
  <sheetFormatPr defaultRowHeight="15" x14ac:dyDescent="0.25"/>
  <cols>
    <col min="1" max="1" width="14.85546875" bestFit="1" customWidth="1"/>
    <col min="2" max="2" width="27" bestFit="1" customWidth="1"/>
    <col min="3" max="3" width="133" bestFit="1" customWidth="1"/>
    <col min="4" max="4" width="18.140625" bestFit="1" customWidth="1"/>
    <col min="5" max="5" width="21.5703125" bestFit="1" customWidth="1"/>
    <col min="6" max="6" width="18.140625" bestFit="1" customWidth="1"/>
    <col min="7" max="7" width="10" bestFit="1" customWidth="1"/>
    <col min="8" max="8" width="20.42578125" style="4" bestFit="1" customWidth="1"/>
    <col min="9" max="9" width="32.5703125" style="4" bestFit="1" customWidth="1"/>
    <col min="10" max="10" width="21.85546875" style="4" bestFit="1" customWidth="1"/>
    <col min="11" max="11" width="15.85546875" bestFit="1" customWidth="1"/>
    <col min="12" max="12" width="29.85546875" bestFit="1" customWidth="1"/>
    <col min="13" max="13" width="29.140625" customWidth="1"/>
    <col min="14" max="14" width="14.7109375" style="1" bestFit="1" customWidth="1"/>
    <col min="15" max="15" width="19.7109375" style="4" bestFit="1" customWidth="1"/>
  </cols>
  <sheetData>
    <row r="1" spans="1:15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20</v>
      </c>
      <c r="J1" s="3" t="s">
        <v>8</v>
      </c>
      <c r="K1" s="2" t="s">
        <v>9</v>
      </c>
      <c r="L1" s="2" t="s">
        <v>10</v>
      </c>
      <c r="M1" s="2" t="s">
        <v>29</v>
      </c>
      <c r="N1" s="5" t="s">
        <v>11</v>
      </c>
      <c r="O1" s="3" t="s">
        <v>12</v>
      </c>
    </row>
    <row r="2" spans="1:15" x14ac:dyDescent="0.25">
      <c r="A2" s="6">
        <v>2021</v>
      </c>
      <c r="B2" s="6" t="s">
        <v>31</v>
      </c>
      <c r="C2" s="6" t="s">
        <v>26</v>
      </c>
      <c r="D2" s="6" t="s">
        <v>13</v>
      </c>
      <c r="E2" s="6">
        <v>7</v>
      </c>
      <c r="F2" s="6" t="s">
        <v>23</v>
      </c>
      <c r="G2" s="6">
        <f>SUM(E2:E4)</f>
        <v>7</v>
      </c>
      <c r="H2" s="7">
        <f>IFERROR(E2/(E2+E4),0)</f>
        <v>1</v>
      </c>
      <c r="I2" s="7">
        <f>IFERROR((E2+E3)/G2,0)</f>
        <v>1</v>
      </c>
      <c r="J2" s="7">
        <v>0.9</v>
      </c>
      <c r="K2" s="6" t="s">
        <v>14</v>
      </c>
      <c r="L2" s="6" t="s">
        <v>15</v>
      </c>
      <c r="M2" s="6" t="str">
        <f>IF(K2="Y",(E2+E4) &amp; " of " &amp; G2,E2 &amp; " of " &amp; G2)</f>
        <v>7 of 7</v>
      </c>
      <c r="N2" s="8">
        <v>44469</v>
      </c>
      <c r="O2" s="7">
        <f t="shared" ref="O2:O19" si="0">IFERROR(E2/G2,0)</f>
        <v>1</v>
      </c>
    </row>
    <row r="3" spans="1:15" x14ac:dyDescent="0.25">
      <c r="A3" s="6">
        <v>2021</v>
      </c>
      <c r="B3" s="6" t="s">
        <v>31</v>
      </c>
      <c r="C3" s="6" t="s">
        <v>26</v>
      </c>
      <c r="D3" s="6" t="s">
        <v>18</v>
      </c>
      <c r="E3" s="6">
        <v>0</v>
      </c>
      <c r="F3" s="6" t="s">
        <v>23</v>
      </c>
      <c r="G3" s="6">
        <f>SUM(E2:E4)</f>
        <v>7</v>
      </c>
      <c r="H3" s="7">
        <f>IFERROR(E2/(E2+E4),0)</f>
        <v>1</v>
      </c>
      <c r="I3" s="7">
        <f>IFERROR((E2+E3)/G2,0)</f>
        <v>1</v>
      </c>
      <c r="J3" s="7">
        <v>0.9</v>
      </c>
      <c r="K3" s="6" t="s">
        <v>14</v>
      </c>
      <c r="L3" s="6" t="s">
        <v>15</v>
      </c>
      <c r="M3" s="6" t="str">
        <f>IF(K2="Y",(E2+E4) &amp; " of " &amp; G2,E2 &amp; " of " &amp; G2)</f>
        <v>7 of 7</v>
      </c>
      <c r="N3" s="8">
        <v>44469</v>
      </c>
      <c r="O3" s="7">
        <f t="shared" si="0"/>
        <v>0</v>
      </c>
    </row>
    <row r="4" spans="1:15" x14ac:dyDescent="0.25">
      <c r="A4" s="6">
        <v>2021</v>
      </c>
      <c r="B4" s="6" t="s">
        <v>31</v>
      </c>
      <c r="C4" s="6" t="s">
        <v>26</v>
      </c>
      <c r="D4" s="6" t="s">
        <v>19</v>
      </c>
      <c r="E4" s="6">
        <v>0</v>
      </c>
      <c r="F4" s="6" t="s">
        <v>23</v>
      </c>
      <c r="G4" s="6">
        <f>SUM(E2:E4)</f>
        <v>7</v>
      </c>
      <c r="H4" s="7">
        <f>IFERROR(E2/(E2+E4),0)</f>
        <v>1</v>
      </c>
      <c r="I4" s="7">
        <f>IFERROR((E2+E3)/G2,0)</f>
        <v>1</v>
      </c>
      <c r="J4" s="7">
        <v>0.9</v>
      </c>
      <c r="K4" s="6" t="s">
        <v>14</v>
      </c>
      <c r="L4" s="6" t="s">
        <v>15</v>
      </c>
      <c r="M4" s="6" t="str">
        <f>IF(K2="Y",(E2+E4) &amp; " of " &amp; G2,E2 &amp; " of " &amp; G2)</f>
        <v>7 of 7</v>
      </c>
      <c r="N4" s="8">
        <v>44469</v>
      </c>
      <c r="O4" s="7">
        <f t="shared" si="0"/>
        <v>0</v>
      </c>
    </row>
    <row r="5" spans="1:15" x14ac:dyDescent="0.25">
      <c r="A5" s="6">
        <v>2021</v>
      </c>
      <c r="B5" s="6" t="s">
        <v>31</v>
      </c>
      <c r="C5" s="6" t="s">
        <v>27</v>
      </c>
      <c r="D5" s="6" t="s">
        <v>13</v>
      </c>
      <c r="E5" s="6">
        <v>7</v>
      </c>
      <c r="F5" s="6" t="s">
        <v>23</v>
      </c>
      <c r="G5" s="6">
        <f>SUM(E5:E7)</f>
        <v>7</v>
      </c>
      <c r="H5" s="7">
        <f>IFERROR(E5/(E5+E7),0)</f>
        <v>1</v>
      </c>
      <c r="I5" s="7">
        <f>IFERROR((E5+E6)/G5,0)</f>
        <v>1</v>
      </c>
      <c r="J5" s="7">
        <v>0.9</v>
      </c>
      <c r="K5" s="6" t="s">
        <v>14</v>
      </c>
      <c r="L5" s="6" t="s">
        <v>15</v>
      </c>
      <c r="M5" s="6" t="str">
        <f>IF(K5="Y",(E5+E7) &amp; " of " &amp; G5,E5 &amp; " of " &amp; G5)</f>
        <v>7 of 7</v>
      </c>
      <c r="N5" s="8">
        <v>44469</v>
      </c>
      <c r="O5" s="7">
        <f t="shared" si="0"/>
        <v>1</v>
      </c>
    </row>
    <row r="6" spans="1:15" x14ac:dyDescent="0.25">
      <c r="A6" s="6">
        <v>2021</v>
      </c>
      <c r="B6" s="6" t="s">
        <v>31</v>
      </c>
      <c r="C6" s="6" t="s">
        <v>27</v>
      </c>
      <c r="D6" s="6" t="s">
        <v>18</v>
      </c>
      <c r="E6" s="6">
        <v>0</v>
      </c>
      <c r="F6" s="6" t="s">
        <v>23</v>
      </c>
      <c r="G6" s="6">
        <f>SUM(E5:E7)</f>
        <v>7</v>
      </c>
      <c r="H6" s="7">
        <f>IFERROR(E5/(E5+E7),0)</f>
        <v>1</v>
      </c>
      <c r="I6" s="7">
        <f>IFERROR((E5+E6)/G5,0)</f>
        <v>1</v>
      </c>
      <c r="J6" s="7">
        <v>0.9</v>
      </c>
      <c r="K6" s="6" t="s">
        <v>14</v>
      </c>
      <c r="L6" s="6" t="s">
        <v>15</v>
      </c>
      <c r="M6" s="6" t="str">
        <f>IF(K5="Y",(E5+E7) &amp; " of " &amp; G5,E5 &amp; " of " &amp; G5)</f>
        <v>7 of 7</v>
      </c>
      <c r="N6" s="8">
        <v>44469</v>
      </c>
      <c r="O6" s="7">
        <f t="shared" si="0"/>
        <v>0</v>
      </c>
    </row>
    <row r="7" spans="1:15" x14ac:dyDescent="0.25">
      <c r="A7" s="6">
        <v>2021</v>
      </c>
      <c r="B7" s="6" t="s">
        <v>31</v>
      </c>
      <c r="C7" s="6" t="s">
        <v>27</v>
      </c>
      <c r="D7" s="6" t="s">
        <v>19</v>
      </c>
      <c r="E7" s="6">
        <v>0</v>
      </c>
      <c r="F7" s="6" t="s">
        <v>23</v>
      </c>
      <c r="G7" s="6">
        <f>SUM(E5:E7)</f>
        <v>7</v>
      </c>
      <c r="H7" s="7">
        <f>IFERROR(E5/(E5+E7),0)</f>
        <v>1</v>
      </c>
      <c r="I7" s="7">
        <f>IFERROR((E5+E6)/G5,0)</f>
        <v>1</v>
      </c>
      <c r="J7" s="7">
        <v>0.9</v>
      </c>
      <c r="K7" s="6" t="s">
        <v>14</v>
      </c>
      <c r="L7" s="6" t="s">
        <v>15</v>
      </c>
      <c r="M7" s="6" t="str">
        <f>IF(K5="Y",(E5+E7) &amp; " of " &amp; G5,E5 &amp; " of " &amp; G5)</f>
        <v>7 of 7</v>
      </c>
      <c r="N7" s="8">
        <v>44469</v>
      </c>
      <c r="O7" s="7">
        <f t="shared" si="0"/>
        <v>0</v>
      </c>
    </row>
    <row r="8" spans="1:15" x14ac:dyDescent="0.25">
      <c r="A8" s="6">
        <v>2021</v>
      </c>
      <c r="B8" s="6" t="s">
        <v>31</v>
      </c>
      <c r="C8" s="6" t="s">
        <v>21</v>
      </c>
      <c r="D8" s="6" t="s">
        <v>13</v>
      </c>
      <c r="E8" s="6">
        <v>14</v>
      </c>
      <c r="F8" s="6" t="s">
        <v>25</v>
      </c>
      <c r="G8" s="6">
        <f>SUM(E8:E10)</f>
        <v>15</v>
      </c>
      <c r="H8" s="7">
        <f>IFERROR(E8/(E8+E10),0)</f>
        <v>0.93333333333333335</v>
      </c>
      <c r="I8" s="7">
        <f>IFERROR((E8+E9)/G8,0)</f>
        <v>0.93333333333333335</v>
      </c>
      <c r="J8" s="7">
        <v>0.9</v>
      </c>
      <c r="K8" s="6" t="s">
        <v>14</v>
      </c>
      <c r="L8" s="6" t="s">
        <v>15</v>
      </c>
      <c r="M8" s="6" t="str">
        <f>IF(K8="Y",(E8+E10) &amp; " of " &amp; G8,E8 &amp; " of " &amp; G8)</f>
        <v>14 of 15</v>
      </c>
      <c r="N8" s="8">
        <v>44469</v>
      </c>
      <c r="O8" s="7">
        <f t="shared" si="0"/>
        <v>0.93333333333333335</v>
      </c>
    </row>
    <row r="9" spans="1:15" x14ac:dyDescent="0.25">
      <c r="A9" s="6">
        <v>2021</v>
      </c>
      <c r="B9" s="6" t="s">
        <v>31</v>
      </c>
      <c r="C9" s="6" t="s">
        <v>21</v>
      </c>
      <c r="D9" s="6" t="s">
        <v>18</v>
      </c>
      <c r="E9" s="6">
        <v>0</v>
      </c>
      <c r="F9" s="6" t="s">
        <v>25</v>
      </c>
      <c r="G9" s="6">
        <f>SUM(E8:E10)</f>
        <v>15</v>
      </c>
      <c r="H9" s="7">
        <f>IFERROR(E8/(E8+E10),0)</f>
        <v>0.93333333333333335</v>
      </c>
      <c r="I9" s="7">
        <f>IFERROR((E8+E9)/G8,0)</f>
        <v>0.93333333333333335</v>
      </c>
      <c r="J9" s="7">
        <v>0.9</v>
      </c>
      <c r="K9" s="6" t="s">
        <v>14</v>
      </c>
      <c r="L9" s="6" t="s">
        <v>15</v>
      </c>
      <c r="M9" s="6" t="str">
        <f>IF(K8="Y",(E8+E10) &amp; " of " &amp; G8,E8 &amp; " of " &amp; G8)</f>
        <v>14 of 15</v>
      </c>
      <c r="N9" s="8">
        <v>44469</v>
      </c>
      <c r="O9" s="7">
        <f t="shared" si="0"/>
        <v>0</v>
      </c>
    </row>
    <row r="10" spans="1:15" x14ac:dyDescent="0.25">
      <c r="A10" s="6">
        <v>2021</v>
      </c>
      <c r="B10" s="6" t="s">
        <v>31</v>
      </c>
      <c r="C10" s="6" t="s">
        <v>21</v>
      </c>
      <c r="D10" s="6" t="s">
        <v>19</v>
      </c>
      <c r="E10" s="6">
        <v>1</v>
      </c>
      <c r="F10" s="6" t="s">
        <v>25</v>
      </c>
      <c r="G10" s="6">
        <f>SUM(E8:E10)</f>
        <v>15</v>
      </c>
      <c r="H10" s="7">
        <f>IFERROR(E8/(E8+E10),0)</f>
        <v>0.93333333333333335</v>
      </c>
      <c r="I10" s="7">
        <f>IFERROR((E8+E9)/G8,0)</f>
        <v>0.93333333333333335</v>
      </c>
      <c r="J10" s="7">
        <v>0.9</v>
      </c>
      <c r="K10" s="6" t="s">
        <v>14</v>
      </c>
      <c r="L10" s="6" t="s">
        <v>15</v>
      </c>
      <c r="M10" s="6" t="str">
        <f>IF(K8="Y",(E8+E10) &amp; " of " &amp; G8,E8 &amp; " of " &amp; G8)</f>
        <v>14 of 15</v>
      </c>
      <c r="N10" s="8">
        <v>44469</v>
      </c>
      <c r="O10" s="7">
        <f t="shared" si="0"/>
        <v>6.6666666666666666E-2</v>
      </c>
    </row>
    <row r="11" spans="1:15" x14ac:dyDescent="0.25">
      <c r="A11" s="6">
        <v>2021</v>
      </c>
      <c r="B11" s="6" t="s">
        <v>31</v>
      </c>
      <c r="C11" s="6" t="s">
        <v>22</v>
      </c>
      <c r="D11" s="6" t="s">
        <v>13</v>
      </c>
      <c r="E11" s="6">
        <v>7</v>
      </c>
      <c r="F11" s="6" t="s">
        <v>24</v>
      </c>
      <c r="G11" s="6">
        <f>SUM(E11:E13)</f>
        <v>8</v>
      </c>
      <c r="H11" s="7">
        <f>IFERROR(E11/(E11+E13),0)</f>
        <v>0.875</v>
      </c>
      <c r="I11" s="7">
        <f>IFERROR((E11+E12)/G11,0)</f>
        <v>0.875</v>
      </c>
      <c r="J11" s="7">
        <v>0.9</v>
      </c>
      <c r="K11" s="6" t="s">
        <v>14</v>
      </c>
      <c r="L11" s="6" t="s">
        <v>16</v>
      </c>
      <c r="M11" s="6" t="str">
        <f>IF(K11="Y",(E11+E13) &amp; " of " &amp; G11,E11 &amp; " of " &amp; G11)</f>
        <v>7 of 8</v>
      </c>
      <c r="N11" s="8">
        <v>44469</v>
      </c>
      <c r="O11" s="7">
        <f t="shared" si="0"/>
        <v>0.875</v>
      </c>
    </row>
    <row r="12" spans="1:15" x14ac:dyDescent="0.25">
      <c r="A12" s="6">
        <v>2021</v>
      </c>
      <c r="B12" s="6" t="s">
        <v>31</v>
      </c>
      <c r="C12" s="6" t="s">
        <v>22</v>
      </c>
      <c r="D12" s="6" t="s">
        <v>18</v>
      </c>
      <c r="E12" s="6">
        <v>0</v>
      </c>
      <c r="F12" s="6" t="s">
        <v>24</v>
      </c>
      <c r="G12" s="6">
        <f>SUM(E11:E13)</f>
        <v>8</v>
      </c>
      <c r="H12" s="7">
        <f>IFERROR(E11/(E11+E13),0)</f>
        <v>0.875</v>
      </c>
      <c r="I12" s="7">
        <f>IFERROR((E11+E12)/G11,0)</f>
        <v>0.875</v>
      </c>
      <c r="J12" s="7">
        <v>0.9</v>
      </c>
      <c r="K12" s="6" t="s">
        <v>14</v>
      </c>
      <c r="L12" s="6" t="s">
        <v>16</v>
      </c>
      <c r="M12" s="6" t="str">
        <f>IF(K11="Y",(E11+E13) &amp; " of " &amp; G11,E11 &amp; " of " &amp; G11)</f>
        <v>7 of 8</v>
      </c>
      <c r="N12" s="8">
        <v>44469</v>
      </c>
      <c r="O12" s="7">
        <f t="shared" si="0"/>
        <v>0</v>
      </c>
    </row>
    <row r="13" spans="1:15" x14ac:dyDescent="0.25">
      <c r="A13" s="6">
        <v>2021</v>
      </c>
      <c r="B13" s="6" t="s">
        <v>31</v>
      </c>
      <c r="C13" s="6" t="s">
        <v>22</v>
      </c>
      <c r="D13" s="6" t="s">
        <v>19</v>
      </c>
      <c r="E13" s="6">
        <v>1</v>
      </c>
      <c r="F13" s="6" t="s">
        <v>24</v>
      </c>
      <c r="G13" s="6">
        <f>SUM(E11:E13)</f>
        <v>8</v>
      </c>
      <c r="H13" s="7">
        <f>IFERROR(E11/(E11+E13),0)</f>
        <v>0.875</v>
      </c>
      <c r="I13" s="7">
        <f>IFERROR((E11+E12)/G11,0)</f>
        <v>0.875</v>
      </c>
      <c r="J13" s="7">
        <v>0.9</v>
      </c>
      <c r="K13" s="6" t="s">
        <v>14</v>
      </c>
      <c r="L13" s="6" t="s">
        <v>16</v>
      </c>
      <c r="M13" s="6" t="str">
        <f>IF(K11="Y",(E11+E13) &amp; " of " &amp; G11,E11 &amp; " of " &amp; G11)</f>
        <v>7 of 8</v>
      </c>
      <c r="N13" s="8">
        <v>44469</v>
      </c>
      <c r="O13" s="7">
        <v>0.12</v>
      </c>
    </row>
    <row r="14" spans="1:15" x14ac:dyDescent="0.25">
      <c r="A14" s="6">
        <v>2022</v>
      </c>
      <c r="B14" s="6" t="s">
        <v>31</v>
      </c>
      <c r="C14" s="6" t="s">
        <v>21</v>
      </c>
      <c r="D14" s="6" t="s">
        <v>13</v>
      </c>
      <c r="E14" s="6">
        <v>23</v>
      </c>
      <c r="F14" s="6" t="s">
        <v>25</v>
      </c>
      <c r="G14" s="6">
        <f>SUM(E14:E16)</f>
        <v>24</v>
      </c>
      <c r="H14" s="7">
        <f>IFERROR(E14/(E14+E16),0)</f>
        <v>0.95833333333333337</v>
      </c>
      <c r="I14" s="7">
        <f>IFERROR((E14+E15)/G14,0)</f>
        <v>0.95833333333333337</v>
      </c>
      <c r="J14" s="7">
        <v>0.9</v>
      </c>
      <c r="K14" s="6" t="s">
        <v>14</v>
      </c>
      <c r="L14" s="6" t="s">
        <v>15</v>
      </c>
      <c r="M14" s="6" t="str">
        <f>IF(K14="Y",(E14+E16) &amp; " of " &amp; G14,E14 &amp; " of " &amp; G14)</f>
        <v>23 of 24</v>
      </c>
      <c r="N14" s="8">
        <v>45199</v>
      </c>
      <c r="O14" s="7">
        <f t="shared" si="0"/>
        <v>0.95833333333333337</v>
      </c>
    </row>
    <row r="15" spans="1:15" x14ac:dyDescent="0.25">
      <c r="A15" s="6">
        <v>2022</v>
      </c>
      <c r="B15" s="6" t="s">
        <v>31</v>
      </c>
      <c r="C15" s="6" t="s">
        <v>21</v>
      </c>
      <c r="D15" s="6" t="s">
        <v>18</v>
      </c>
      <c r="E15" s="6">
        <v>0</v>
      </c>
      <c r="F15" s="6" t="s">
        <v>25</v>
      </c>
      <c r="G15" s="6">
        <f>SUM(E14:E16)</f>
        <v>24</v>
      </c>
      <c r="H15" s="7">
        <f>IFERROR(E14/(E14+E16),0)</f>
        <v>0.95833333333333337</v>
      </c>
      <c r="I15" s="7">
        <f>IFERROR((E14+E15)/G14,0)</f>
        <v>0.95833333333333337</v>
      </c>
      <c r="J15" s="7">
        <v>0.9</v>
      </c>
      <c r="K15" s="6" t="s">
        <v>14</v>
      </c>
      <c r="L15" s="6" t="s">
        <v>15</v>
      </c>
      <c r="M15" s="6" t="str">
        <f>IF(K14="Y",(E14+E16) &amp; " of " &amp; G14,E14 &amp; " of " &amp; G14)</f>
        <v>23 of 24</v>
      </c>
      <c r="N15" s="8">
        <v>45199</v>
      </c>
      <c r="O15" s="7">
        <f t="shared" si="0"/>
        <v>0</v>
      </c>
    </row>
    <row r="16" spans="1:15" x14ac:dyDescent="0.25">
      <c r="A16" s="6">
        <v>2022</v>
      </c>
      <c r="B16" s="6" t="s">
        <v>31</v>
      </c>
      <c r="C16" s="6" t="s">
        <v>21</v>
      </c>
      <c r="D16" s="6" t="s">
        <v>19</v>
      </c>
      <c r="E16" s="6">
        <v>1</v>
      </c>
      <c r="F16" s="6" t="s">
        <v>25</v>
      </c>
      <c r="G16" s="6">
        <f>SUM(E14:E16)</f>
        <v>24</v>
      </c>
      <c r="H16" s="7">
        <f>IFERROR(E14/(E14+E16),0)</f>
        <v>0.95833333333333337</v>
      </c>
      <c r="I16" s="7">
        <f>IFERROR((E14+E15)/G14,0)</f>
        <v>0.95833333333333337</v>
      </c>
      <c r="J16" s="7">
        <v>0.9</v>
      </c>
      <c r="K16" s="6" t="s">
        <v>14</v>
      </c>
      <c r="L16" s="6" t="s">
        <v>15</v>
      </c>
      <c r="M16" s="6" t="str">
        <f>IF(K14="Y",(E14+E16) &amp; " of " &amp; G14,E14 &amp; " of " &amp; G14)</f>
        <v>23 of 24</v>
      </c>
      <c r="N16" s="8">
        <v>45199</v>
      </c>
      <c r="O16" s="7">
        <f t="shared" si="0"/>
        <v>4.1666666666666664E-2</v>
      </c>
    </row>
    <row r="17" spans="1:15" x14ac:dyDescent="0.25">
      <c r="A17" s="6">
        <v>2022</v>
      </c>
      <c r="B17" s="6" t="s">
        <v>31</v>
      </c>
      <c r="C17" s="6" t="s">
        <v>22</v>
      </c>
      <c r="D17" s="6" t="s">
        <v>13</v>
      </c>
      <c r="E17" s="6">
        <v>2</v>
      </c>
      <c r="F17" s="6" t="s">
        <v>24</v>
      </c>
      <c r="G17" s="6">
        <f>SUM(E17:E19)</f>
        <v>12</v>
      </c>
      <c r="H17" s="7">
        <f>IFERROR(E17/(E17+E19),0)</f>
        <v>0.16666666666666666</v>
      </c>
      <c r="I17" s="7">
        <f>IFERROR((E17+E18)/G17,0)</f>
        <v>0.16666666666666666</v>
      </c>
      <c r="J17" s="7">
        <v>0.9</v>
      </c>
      <c r="K17" s="6" t="s">
        <v>14</v>
      </c>
      <c r="L17" s="6" t="s">
        <v>16</v>
      </c>
      <c r="M17" s="6" t="str">
        <f>IF(K17="Y",(E17+E19) &amp; " of " &amp; G17,E17 &amp; " of " &amp; G17)</f>
        <v>2 of 12</v>
      </c>
      <c r="N17" s="8">
        <v>45199</v>
      </c>
      <c r="O17" s="7">
        <f t="shared" si="0"/>
        <v>0.16666666666666666</v>
      </c>
    </row>
    <row r="18" spans="1:15" x14ac:dyDescent="0.25">
      <c r="A18" s="6">
        <v>2022</v>
      </c>
      <c r="B18" s="6" t="s">
        <v>31</v>
      </c>
      <c r="C18" s="6" t="s">
        <v>22</v>
      </c>
      <c r="D18" s="6" t="s">
        <v>18</v>
      </c>
      <c r="E18" s="6">
        <v>0</v>
      </c>
      <c r="F18" s="6" t="s">
        <v>24</v>
      </c>
      <c r="G18" s="6">
        <f>SUM(E17:E19)</f>
        <v>12</v>
      </c>
      <c r="H18" s="7">
        <f>IFERROR(E17/(E17+E19),0)</f>
        <v>0.16666666666666666</v>
      </c>
      <c r="I18" s="7">
        <f>IFERROR((E17+E18)/G17,0)</f>
        <v>0.16666666666666666</v>
      </c>
      <c r="J18" s="7">
        <v>0.9</v>
      </c>
      <c r="K18" s="6" t="s">
        <v>14</v>
      </c>
      <c r="L18" s="6" t="s">
        <v>16</v>
      </c>
      <c r="M18" s="6" t="str">
        <f>IF(K17="Y",(E17+E19) &amp; " of " &amp; G17,E17 &amp; " of " &amp; G17)</f>
        <v>2 of 12</v>
      </c>
      <c r="N18" s="8">
        <v>45199</v>
      </c>
      <c r="O18" s="7">
        <f t="shared" si="0"/>
        <v>0</v>
      </c>
    </row>
    <row r="19" spans="1:15" x14ac:dyDescent="0.25">
      <c r="A19" s="6">
        <v>2022</v>
      </c>
      <c r="B19" s="6" t="s">
        <v>31</v>
      </c>
      <c r="C19" s="6" t="s">
        <v>22</v>
      </c>
      <c r="D19" s="6" t="s">
        <v>19</v>
      </c>
      <c r="E19" s="6">
        <v>10</v>
      </c>
      <c r="F19" s="6" t="s">
        <v>24</v>
      </c>
      <c r="G19" s="6">
        <f>SUM(E17:E19)</f>
        <v>12</v>
      </c>
      <c r="H19" s="7">
        <f>IFERROR(E17/(E17+E19),0)</f>
        <v>0.16666666666666666</v>
      </c>
      <c r="I19" s="7">
        <f>IFERROR((E17+E18)/G17,0)</f>
        <v>0.16666666666666666</v>
      </c>
      <c r="J19" s="7">
        <v>0.9</v>
      </c>
      <c r="K19" s="6" t="s">
        <v>14</v>
      </c>
      <c r="L19" s="6" t="s">
        <v>16</v>
      </c>
      <c r="M19" s="6" t="str">
        <f>IF(K17="Y",(E17+E19) &amp; " of " &amp; G17,E17 &amp; " of " &amp; G17)</f>
        <v>2 of 12</v>
      </c>
      <c r="N19" s="8">
        <v>45199</v>
      </c>
      <c r="O19" s="7">
        <f t="shared" si="0"/>
        <v>0.83333333333333337</v>
      </c>
    </row>
    <row r="20" spans="1:15" x14ac:dyDescent="0.25">
      <c r="A20" s="6">
        <v>2022</v>
      </c>
      <c r="B20" s="6" t="s">
        <v>31</v>
      </c>
      <c r="C20" s="6" t="s">
        <v>26</v>
      </c>
      <c r="D20" s="6" t="s">
        <v>13</v>
      </c>
      <c r="E20" s="6">
        <v>8</v>
      </c>
      <c r="F20" s="6" t="s">
        <v>23</v>
      </c>
      <c r="G20" s="6">
        <v>8</v>
      </c>
      <c r="H20" s="7">
        <v>1</v>
      </c>
      <c r="I20" s="7">
        <v>1</v>
      </c>
      <c r="J20" s="7">
        <v>0.9</v>
      </c>
      <c r="K20" s="6" t="s">
        <v>14</v>
      </c>
      <c r="L20" s="6" t="s">
        <v>15</v>
      </c>
      <c r="M20" s="6" t="s">
        <v>32</v>
      </c>
      <c r="N20" s="8">
        <v>44834</v>
      </c>
      <c r="O20" s="7">
        <v>1</v>
      </c>
    </row>
    <row r="21" spans="1:15" x14ac:dyDescent="0.25">
      <c r="A21" s="6">
        <v>2022</v>
      </c>
      <c r="B21" s="6" t="s">
        <v>31</v>
      </c>
      <c r="C21" s="6" t="s">
        <v>26</v>
      </c>
      <c r="D21" s="6" t="s">
        <v>18</v>
      </c>
      <c r="E21" s="6">
        <v>0</v>
      </c>
      <c r="F21" s="6" t="s">
        <v>23</v>
      </c>
      <c r="G21" s="6">
        <v>8</v>
      </c>
      <c r="H21" s="7">
        <v>1</v>
      </c>
      <c r="I21" s="7">
        <v>1</v>
      </c>
      <c r="J21" s="7">
        <v>0.9</v>
      </c>
      <c r="K21" s="6" t="s">
        <v>14</v>
      </c>
      <c r="L21" s="6" t="s">
        <v>15</v>
      </c>
      <c r="M21" s="6" t="s">
        <v>32</v>
      </c>
      <c r="N21" s="8">
        <v>44834</v>
      </c>
      <c r="O21" s="7">
        <v>0</v>
      </c>
    </row>
    <row r="22" spans="1:15" x14ac:dyDescent="0.25">
      <c r="A22" s="6">
        <v>2022</v>
      </c>
      <c r="B22" s="6" t="s">
        <v>31</v>
      </c>
      <c r="C22" s="6" t="s">
        <v>26</v>
      </c>
      <c r="D22" s="6" t="s">
        <v>19</v>
      </c>
      <c r="E22" s="6">
        <v>0</v>
      </c>
      <c r="F22" s="6" t="s">
        <v>23</v>
      </c>
      <c r="G22" s="6">
        <v>8</v>
      </c>
      <c r="H22" s="7">
        <v>1</v>
      </c>
      <c r="I22" s="7">
        <v>1</v>
      </c>
      <c r="J22" s="7">
        <v>0.9</v>
      </c>
      <c r="K22" s="6" t="s">
        <v>14</v>
      </c>
      <c r="L22" s="6" t="s">
        <v>15</v>
      </c>
      <c r="M22" s="6" t="s">
        <v>32</v>
      </c>
      <c r="N22" s="8">
        <v>44834</v>
      </c>
      <c r="O22" s="7">
        <v>0</v>
      </c>
    </row>
    <row r="23" spans="1:15" x14ac:dyDescent="0.25">
      <c r="A23" s="6">
        <v>2022</v>
      </c>
      <c r="B23" s="6" t="s">
        <v>31</v>
      </c>
      <c r="C23" s="6" t="s">
        <v>27</v>
      </c>
      <c r="D23" s="6" t="s">
        <v>13</v>
      </c>
      <c r="E23" s="6">
        <v>8</v>
      </c>
      <c r="F23" s="6" t="s">
        <v>23</v>
      </c>
      <c r="G23" s="6">
        <v>8</v>
      </c>
      <c r="H23" s="7">
        <v>1</v>
      </c>
      <c r="I23" s="7">
        <v>1</v>
      </c>
      <c r="J23" s="7">
        <v>0.9</v>
      </c>
      <c r="K23" s="6" t="s">
        <v>14</v>
      </c>
      <c r="L23" s="6" t="s">
        <v>15</v>
      </c>
      <c r="M23" s="6" t="s">
        <v>32</v>
      </c>
      <c r="N23" s="8">
        <v>44834</v>
      </c>
      <c r="O23" s="7">
        <v>1</v>
      </c>
    </row>
    <row r="24" spans="1:15" x14ac:dyDescent="0.25">
      <c r="A24" s="6">
        <v>2022</v>
      </c>
      <c r="B24" s="6" t="s">
        <v>31</v>
      </c>
      <c r="C24" s="6" t="s">
        <v>27</v>
      </c>
      <c r="D24" s="6" t="s">
        <v>18</v>
      </c>
      <c r="E24" s="6">
        <v>0</v>
      </c>
      <c r="F24" s="6" t="s">
        <v>23</v>
      </c>
      <c r="G24" s="6">
        <v>8</v>
      </c>
      <c r="H24" s="7">
        <v>1</v>
      </c>
      <c r="I24" s="7">
        <v>1</v>
      </c>
      <c r="J24" s="7">
        <v>0.9</v>
      </c>
      <c r="K24" s="6" t="s">
        <v>14</v>
      </c>
      <c r="L24" s="6" t="s">
        <v>15</v>
      </c>
      <c r="M24" s="6" t="s">
        <v>32</v>
      </c>
      <c r="N24" s="8">
        <v>44834</v>
      </c>
      <c r="O24" s="7">
        <v>0</v>
      </c>
    </row>
    <row r="25" spans="1:15" x14ac:dyDescent="0.25">
      <c r="A25" s="6">
        <v>2022</v>
      </c>
      <c r="B25" s="6" t="s">
        <v>31</v>
      </c>
      <c r="C25" s="6" t="s">
        <v>27</v>
      </c>
      <c r="D25" s="6" t="s">
        <v>19</v>
      </c>
      <c r="E25" s="6">
        <v>0</v>
      </c>
      <c r="F25" s="6" t="s">
        <v>23</v>
      </c>
      <c r="G25" s="6">
        <v>8</v>
      </c>
      <c r="H25" s="7">
        <v>1</v>
      </c>
      <c r="I25" s="7">
        <v>1</v>
      </c>
      <c r="J25" s="7">
        <v>0.9</v>
      </c>
      <c r="K25" s="6" t="s">
        <v>14</v>
      </c>
      <c r="L25" s="6" t="s">
        <v>15</v>
      </c>
      <c r="M25" s="6" t="s">
        <v>32</v>
      </c>
      <c r="N25" s="8">
        <v>44834</v>
      </c>
      <c r="O25" s="7">
        <v>0</v>
      </c>
    </row>
    <row r="26" spans="1:15" x14ac:dyDescent="0.25">
      <c r="A26" s="6">
        <v>2023</v>
      </c>
      <c r="B26" s="6" t="s">
        <v>31</v>
      </c>
      <c r="C26" s="6" t="s">
        <v>30</v>
      </c>
      <c r="D26" s="6" t="s">
        <v>13</v>
      </c>
      <c r="E26" s="6">
        <v>6</v>
      </c>
      <c r="F26" s="6" t="s">
        <v>33</v>
      </c>
      <c r="G26" s="6">
        <f>SUM(E26:E28)</f>
        <v>6</v>
      </c>
      <c r="H26" s="7">
        <f>IFERROR(E26/(E26+E28),"")</f>
        <v>1</v>
      </c>
      <c r="I26" s="7">
        <f>IFERROR((E26+E27)/(G26),"")</f>
        <v>1</v>
      </c>
      <c r="J26" s="7">
        <v>0.9</v>
      </c>
      <c r="K26" s="6" t="s">
        <v>14</v>
      </c>
      <c r="L26" s="6" t="s">
        <v>15</v>
      </c>
      <c r="M26" s="6" t="str">
        <f>IF(K26="Y",(E26+E28) &amp; " of " &amp; G26,E26 &amp; " of " &amp; G26)</f>
        <v>6 of 6</v>
      </c>
      <c r="N26" s="8">
        <v>45565</v>
      </c>
      <c r="O26" s="7">
        <f t="shared" ref="O26:O33" si="1">IFERROR(E26/G26,0)</f>
        <v>1</v>
      </c>
    </row>
    <row r="27" spans="1:15" x14ac:dyDescent="0.25">
      <c r="A27" s="6">
        <v>2023</v>
      </c>
      <c r="B27" s="6" t="s">
        <v>31</v>
      </c>
      <c r="C27" s="6" t="s">
        <v>30</v>
      </c>
      <c r="D27" s="6" t="s">
        <v>18</v>
      </c>
      <c r="E27" s="6">
        <v>0</v>
      </c>
      <c r="F27" s="6" t="s">
        <v>33</v>
      </c>
      <c r="G27" s="9">
        <f>SUM(E26:E28)</f>
        <v>6</v>
      </c>
      <c r="H27" s="7">
        <f>IFERROR(E26/(E26+E28),"")</f>
        <v>1</v>
      </c>
      <c r="I27" s="7">
        <f>IFERROR((E26+E27)/(G26),"")</f>
        <v>1</v>
      </c>
      <c r="J27" s="7">
        <v>0.9</v>
      </c>
      <c r="K27" s="6" t="s">
        <v>14</v>
      </c>
      <c r="L27" s="6" t="s">
        <v>15</v>
      </c>
      <c r="M27" s="6" t="str">
        <f>IF(K26="Y",(E26+E28) &amp; " of " &amp; G26,E26 &amp; " of " &amp; G26)</f>
        <v>6 of 6</v>
      </c>
      <c r="N27" s="8">
        <v>45565</v>
      </c>
      <c r="O27" s="7">
        <f t="shared" si="1"/>
        <v>0</v>
      </c>
    </row>
    <row r="28" spans="1:15" x14ac:dyDescent="0.25">
      <c r="A28" s="6">
        <v>2023</v>
      </c>
      <c r="B28" s="6" t="s">
        <v>31</v>
      </c>
      <c r="C28" s="6" t="s">
        <v>30</v>
      </c>
      <c r="D28" s="6" t="s">
        <v>19</v>
      </c>
      <c r="E28" s="6">
        <v>0</v>
      </c>
      <c r="F28" s="6" t="s">
        <v>33</v>
      </c>
      <c r="G28" s="9">
        <f>SUM(E26:E28)</f>
        <v>6</v>
      </c>
      <c r="H28" s="7">
        <f>IFERROR(E26/(E26+E28),"")</f>
        <v>1</v>
      </c>
      <c r="I28" s="7">
        <f>IFERROR((E26+E27)/(G26),"")</f>
        <v>1</v>
      </c>
      <c r="J28" s="7">
        <v>0.9</v>
      </c>
      <c r="K28" s="6" t="s">
        <v>14</v>
      </c>
      <c r="L28" s="6" t="s">
        <v>15</v>
      </c>
      <c r="M28" s="6" t="str">
        <f>IF(K26="Y",(E26+E28) &amp; " of " &amp; G26,E26 &amp; " of " &amp; G26)</f>
        <v>6 of 6</v>
      </c>
      <c r="N28" s="8">
        <v>45565</v>
      </c>
      <c r="O28" s="7">
        <f t="shared" si="1"/>
        <v>0</v>
      </c>
    </row>
    <row r="29" spans="1:15" x14ac:dyDescent="0.25">
      <c r="A29" s="6">
        <v>2023</v>
      </c>
      <c r="B29" s="6" t="s">
        <v>31</v>
      </c>
      <c r="C29" s="6" t="s">
        <v>28</v>
      </c>
      <c r="D29" s="6" t="s">
        <v>13</v>
      </c>
      <c r="E29" s="6">
        <v>19</v>
      </c>
      <c r="F29" s="6" t="s">
        <v>34</v>
      </c>
      <c r="G29" s="6">
        <f>SUM(E29:E31)</f>
        <v>19</v>
      </c>
      <c r="H29" s="7">
        <f>IFERROR(E29/(E29+E31),"")</f>
        <v>1</v>
      </c>
      <c r="I29" s="7">
        <f>IFERROR((E29+E30)/(G29),"")</f>
        <v>1</v>
      </c>
      <c r="J29" s="7">
        <v>0.9</v>
      </c>
      <c r="K29" s="6" t="s">
        <v>14</v>
      </c>
      <c r="L29" s="6" t="s">
        <v>15</v>
      </c>
      <c r="M29" s="6" t="str">
        <f>IF(K29="Y",(E29+E31) &amp; " of " &amp; G29,E29 &amp; " of " &amp; G29)</f>
        <v>19 of 19</v>
      </c>
      <c r="N29" s="8">
        <v>45565</v>
      </c>
      <c r="O29" s="7">
        <f t="shared" si="1"/>
        <v>1</v>
      </c>
    </row>
    <row r="30" spans="1:15" x14ac:dyDescent="0.25">
      <c r="A30" s="6">
        <v>2023</v>
      </c>
      <c r="B30" s="6" t="s">
        <v>31</v>
      </c>
      <c r="C30" s="6" t="s">
        <v>28</v>
      </c>
      <c r="D30" s="6" t="s">
        <v>18</v>
      </c>
      <c r="E30" s="6">
        <v>0</v>
      </c>
      <c r="F30" s="6" t="s">
        <v>34</v>
      </c>
      <c r="G30" s="9">
        <f>SUM(E29:E31)</f>
        <v>19</v>
      </c>
      <c r="H30" s="7">
        <f>IFERROR(E29/(E29+E31),"")</f>
        <v>1</v>
      </c>
      <c r="I30" s="7">
        <f>IFERROR((E29+E30)/(G29),"")</f>
        <v>1</v>
      </c>
      <c r="J30" s="7">
        <v>0.9</v>
      </c>
      <c r="K30" s="6" t="s">
        <v>14</v>
      </c>
      <c r="L30" s="6" t="s">
        <v>15</v>
      </c>
      <c r="M30" s="6" t="str">
        <f>IF(K29="Y",(E29+E31) &amp; " of " &amp; G29,E29 &amp; " of " &amp; G29)</f>
        <v>19 of 19</v>
      </c>
      <c r="N30" s="8">
        <v>45565</v>
      </c>
      <c r="O30" s="7">
        <f t="shared" si="1"/>
        <v>0</v>
      </c>
    </row>
    <row r="31" spans="1:15" x14ac:dyDescent="0.25">
      <c r="A31" s="6">
        <v>2023</v>
      </c>
      <c r="B31" s="6" t="s">
        <v>31</v>
      </c>
      <c r="C31" s="6" t="s">
        <v>28</v>
      </c>
      <c r="D31" s="6" t="s">
        <v>19</v>
      </c>
      <c r="E31" s="6">
        <v>0</v>
      </c>
      <c r="F31" s="6" t="s">
        <v>34</v>
      </c>
      <c r="G31" s="9">
        <f>SUM(E29:E31)</f>
        <v>19</v>
      </c>
      <c r="H31" s="7">
        <f>IFERROR(E29/(E29+E31),"")</f>
        <v>1</v>
      </c>
      <c r="I31" s="7">
        <f>IFERROR((E29+E30)/(G29),"")</f>
        <v>1</v>
      </c>
      <c r="J31" s="7">
        <v>0.9</v>
      </c>
      <c r="K31" s="6" t="s">
        <v>14</v>
      </c>
      <c r="L31" s="6" t="s">
        <v>15</v>
      </c>
      <c r="M31" s="6" t="str">
        <f>IF(K29="Y",(E29+E31) &amp; " of " &amp; G29,E29 &amp; " of " &amp; G29)</f>
        <v>19 of 19</v>
      </c>
      <c r="N31" s="8">
        <v>45565</v>
      </c>
      <c r="O31" s="7">
        <f t="shared" si="1"/>
        <v>0</v>
      </c>
    </row>
    <row r="32" spans="1:15" x14ac:dyDescent="0.25">
      <c r="A32" s="6">
        <v>2023</v>
      </c>
      <c r="B32" s="6" t="s">
        <v>31</v>
      </c>
      <c r="C32" s="6" t="s">
        <v>21</v>
      </c>
      <c r="D32" s="6" t="s">
        <v>13</v>
      </c>
      <c r="E32" s="6">
        <v>39</v>
      </c>
      <c r="F32" s="6" t="s">
        <v>35</v>
      </c>
      <c r="G32" s="6">
        <f>SUM(E32:E34)</f>
        <v>40</v>
      </c>
      <c r="H32" s="7">
        <f>IFERROR(E32/(E32+E34),"")</f>
        <v>0.97499999999999998</v>
      </c>
      <c r="I32" s="7">
        <f>IFERROR((E32+E33)/(G32),"")</f>
        <v>0.97499999999999998</v>
      </c>
      <c r="J32" s="7">
        <v>0.9</v>
      </c>
      <c r="K32" s="6" t="s">
        <v>14</v>
      </c>
      <c r="L32" s="6" t="s">
        <v>15</v>
      </c>
      <c r="M32" s="6" t="str">
        <f>IF(K32="Y",(E32+E34) &amp; " of " &amp; G32,E32 &amp; " of " &amp; G32)</f>
        <v>39 of 40</v>
      </c>
      <c r="N32" s="8">
        <v>45565</v>
      </c>
      <c r="O32" s="7">
        <f t="shared" si="1"/>
        <v>0.97499999999999998</v>
      </c>
    </row>
    <row r="33" spans="1:15" x14ac:dyDescent="0.25">
      <c r="A33" s="6">
        <v>2023</v>
      </c>
      <c r="B33" s="6" t="s">
        <v>31</v>
      </c>
      <c r="C33" s="6" t="s">
        <v>21</v>
      </c>
      <c r="D33" s="6" t="s">
        <v>18</v>
      </c>
      <c r="E33" s="6">
        <v>0</v>
      </c>
      <c r="F33" s="6" t="s">
        <v>35</v>
      </c>
      <c r="G33" s="9">
        <f>SUM(E32:E34)</f>
        <v>40</v>
      </c>
      <c r="H33" s="7">
        <f>IFERROR(E32/(E32+E34),"")</f>
        <v>0.97499999999999998</v>
      </c>
      <c r="I33" s="7">
        <f>IFERROR((E32+E33)/(G32),"")</f>
        <v>0.97499999999999998</v>
      </c>
      <c r="J33" s="7">
        <v>0.9</v>
      </c>
      <c r="K33" s="6" t="s">
        <v>14</v>
      </c>
      <c r="L33" s="6" t="s">
        <v>15</v>
      </c>
      <c r="M33" s="6" t="str">
        <f>IF(K32="Y",(E32+E34) &amp; " of " &amp; G32,E32 &amp; " of " &amp; G32)</f>
        <v>39 of 40</v>
      </c>
      <c r="N33" s="8">
        <v>45565</v>
      </c>
      <c r="O33" s="7">
        <f t="shared" si="1"/>
        <v>0</v>
      </c>
    </row>
    <row r="34" spans="1:15" x14ac:dyDescent="0.25">
      <c r="A34" s="6">
        <v>2023</v>
      </c>
      <c r="B34" s="6" t="s">
        <v>31</v>
      </c>
      <c r="C34" s="6" t="s">
        <v>21</v>
      </c>
      <c r="D34" s="6" t="s">
        <v>19</v>
      </c>
      <c r="E34" s="6">
        <v>1</v>
      </c>
      <c r="F34" s="6" t="s">
        <v>35</v>
      </c>
      <c r="G34" s="9">
        <f>SUM(E32:E34)</f>
        <v>40</v>
      </c>
      <c r="H34" s="7">
        <f>IFERROR(E32/(E32+E34),"")</f>
        <v>0.97499999999999998</v>
      </c>
      <c r="I34" s="7">
        <f>IFERROR((E32+E33)/(G32),"")</f>
        <v>0.97499999999999998</v>
      </c>
      <c r="J34" s="7">
        <v>0.9</v>
      </c>
      <c r="K34" s="6" t="s">
        <v>14</v>
      </c>
      <c r="L34" s="6" t="s">
        <v>15</v>
      </c>
      <c r="M34" s="6" t="str">
        <f>IF(K32="Y",(E32+E34) &amp; " of " &amp; G32,E32 &amp; " of " &amp; G32)</f>
        <v>39 of 40</v>
      </c>
      <c r="N34" s="8">
        <v>45565</v>
      </c>
      <c r="O34" s="7">
        <v>0.02</v>
      </c>
    </row>
    <row r="35" spans="1:15" x14ac:dyDescent="0.25">
      <c r="A35" s="6">
        <v>2023</v>
      </c>
      <c r="B35" s="6" t="s">
        <v>31</v>
      </c>
      <c r="C35" s="6" t="s">
        <v>22</v>
      </c>
      <c r="D35" s="6" t="s">
        <v>13</v>
      </c>
      <c r="E35" s="6">
        <v>17</v>
      </c>
      <c r="F35" s="6" t="s">
        <v>36</v>
      </c>
      <c r="G35" s="6">
        <f>SUM(E35:E37)</f>
        <v>18</v>
      </c>
      <c r="H35" s="7">
        <f>IFERROR(E35/(E35+E37),"")</f>
        <v>0.94444444444444442</v>
      </c>
      <c r="I35" s="7">
        <f>IFERROR((E35+E36)/(G35),"")</f>
        <v>0.94444444444444442</v>
      </c>
      <c r="J35" s="7">
        <v>0.9</v>
      </c>
      <c r="K35" s="6" t="s">
        <v>14</v>
      </c>
      <c r="L35" s="6" t="s">
        <v>15</v>
      </c>
      <c r="M35" s="6" t="str">
        <f>IF(K35="Y",(E35+E37) &amp; " of " &amp; G35,E35 &amp; " of " &amp; G35)</f>
        <v>17 of 18</v>
      </c>
      <c r="N35" s="8">
        <v>45565</v>
      </c>
      <c r="O35" s="7">
        <f>IFERROR(E35/G35,0)</f>
        <v>0.94444444444444442</v>
      </c>
    </row>
    <row r="36" spans="1:15" x14ac:dyDescent="0.25">
      <c r="A36" s="6">
        <v>2023</v>
      </c>
      <c r="B36" s="6" t="s">
        <v>31</v>
      </c>
      <c r="C36" s="6" t="s">
        <v>22</v>
      </c>
      <c r="D36" s="6" t="s">
        <v>18</v>
      </c>
      <c r="E36" s="6">
        <v>0</v>
      </c>
      <c r="F36" s="6" t="s">
        <v>36</v>
      </c>
      <c r="G36" s="9">
        <f>SUM(E35:E37)</f>
        <v>18</v>
      </c>
      <c r="H36" s="7">
        <f>IFERROR(E35/(E35+E37),"")</f>
        <v>0.94444444444444442</v>
      </c>
      <c r="I36" s="7">
        <f>IFERROR((E35+E36)/(G35),"")</f>
        <v>0.94444444444444442</v>
      </c>
      <c r="J36" s="7">
        <v>0.9</v>
      </c>
      <c r="K36" s="6" t="s">
        <v>14</v>
      </c>
      <c r="L36" s="6" t="s">
        <v>15</v>
      </c>
      <c r="M36" s="6" t="str">
        <f>IF(K35="Y",(E35+E37) &amp; " of " &amp; G35,E35 &amp; " of " &amp; G35)</f>
        <v>17 of 18</v>
      </c>
      <c r="N36" s="8">
        <v>45565</v>
      </c>
      <c r="O36" s="7">
        <f>IFERROR(E36/G36,0)</f>
        <v>0</v>
      </c>
    </row>
    <row r="37" spans="1:15" x14ac:dyDescent="0.25">
      <c r="A37" s="6">
        <v>2023</v>
      </c>
      <c r="B37" s="6" t="s">
        <v>31</v>
      </c>
      <c r="C37" s="6" t="s">
        <v>22</v>
      </c>
      <c r="D37" s="6" t="s">
        <v>19</v>
      </c>
      <c r="E37" s="6">
        <v>1</v>
      </c>
      <c r="F37" s="6" t="s">
        <v>36</v>
      </c>
      <c r="G37" s="9">
        <f>SUM(E35:E37)</f>
        <v>18</v>
      </c>
      <c r="H37" s="7">
        <f>IFERROR(E35/(E35+E37),"")</f>
        <v>0.94444444444444442</v>
      </c>
      <c r="I37" s="7">
        <f>IFERROR((E35+E36)/(G35),"")</f>
        <v>0.94444444444444442</v>
      </c>
      <c r="J37" s="7">
        <v>0.9</v>
      </c>
      <c r="K37" s="6" t="s">
        <v>14</v>
      </c>
      <c r="L37" s="6" t="s">
        <v>15</v>
      </c>
      <c r="M37" s="6" t="str">
        <f>IF(K35="Y",(E35+E37) &amp; " of " &amp; G35,E35 &amp; " of " &amp; G35)</f>
        <v>17 of 18</v>
      </c>
      <c r="N37" s="8">
        <v>45565</v>
      </c>
      <c r="O37" s="7">
        <f>IFERROR(E37/G37,0)</f>
        <v>5.5555555555555552E-2</v>
      </c>
    </row>
    <row r="38" spans="1:15" x14ac:dyDescent="0.25">
      <c r="A38" s="6">
        <v>2024</v>
      </c>
      <c r="B38" s="6" t="s">
        <v>31</v>
      </c>
      <c r="C38" s="6" t="s">
        <v>28</v>
      </c>
      <c r="D38" s="6" t="s">
        <v>13</v>
      </c>
      <c r="E38" s="6">
        <v>11</v>
      </c>
      <c r="F38" s="6" t="s">
        <v>34</v>
      </c>
      <c r="G38" s="6">
        <v>11</v>
      </c>
      <c r="H38" s="7">
        <f>IFERROR(E38/(E38+E40),"")</f>
        <v>1</v>
      </c>
      <c r="I38" s="7">
        <f>IFERROR((E38+E39)/(G38),"")</f>
        <v>1</v>
      </c>
      <c r="J38" s="7">
        <v>0.9</v>
      </c>
      <c r="K38" s="6" t="s">
        <v>14</v>
      </c>
      <c r="L38" s="6" t="str">
        <f>IF(K38="Y",IF(AND(E38=0,E39=0,E40=0),"N/A",
IF(AND(E38=0,E39&gt;0,E40=0),"Currently Meeting, Pending",
IF(AND(E38&gt;0,E39&gt;0,H38+0.005&gt;=J38),"Currently Meeting, Pending",
IF(AND(E38&gt;0,E39&gt;=0,E40&gt;=0,H40+0.005&gt;=J40),"Will Meet Goal",
IF(AND(E38&gt;=0,E39=0,E40&gt;0,I40&lt;J40),"Will Not Meet Goal",
IF(AND(E38&gt;=0,E39&gt;0,E40&gt;0,H39&lt;J39),"Currently Not Meeting, Pending",
"ERROR")))))),
IF(AND(E38=0,E39=0,E40=0),"N/A",
IF(AND(E38=0,E39&gt;0,E40=0),"Goal Met",
IF(AND(E38&gt;0,E39&gt;0,H38+0.005&gt;=J38),"Goal Met",
IF(AND(E38&gt;0,E39&gt;=0,E40&gt;=0,H40+0.005&gt;=J40),"Goal Met",
IF(AND(E38&gt;=0,E39=0,E40&gt;0,H40&lt;J40),"Goal Not Met",
IF(AND(E38&gt;=0,E39&gt;0,E40&gt;0,H39&lt;J39),"Goal Not Met","ERROR")
))))))</f>
        <v>Goal Met</v>
      </c>
      <c r="M38" s="6" t="s">
        <v>37</v>
      </c>
      <c r="N38" s="8">
        <v>45930</v>
      </c>
      <c r="O38" s="7">
        <v>1</v>
      </c>
    </row>
    <row r="39" spans="1:15" x14ac:dyDescent="0.25">
      <c r="A39" s="6">
        <v>2024</v>
      </c>
      <c r="B39" s="6" t="s">
        <v>31</v>
      </c>
      <c r="C39" s="6" t="s">
        <v>28</v>
      </c>
      <c r="D39" s="6" t="s">
        <v>18</v>
      </c>
      <c r="E39" s="6">
        <v>0</v>
      </c>
      <c r="F39" s="6" t="s">
        <v>34</v>
      </c>
      <c r="G39" s="6">
        <v>11</v>
      </c>
      <c r="H39" s="7">
        <f>IFERROR(E38/(E38+E40),"")</f>
        <v>1</v>
      </c>
      <c r="I39" s="7">
        <f>IFERROR((E38+E39)/(G38),"")</f>
        <v>1</v>
      </c>
      <c r="J39" s="7">
        <v>0.9</v>
      </c>
      <c r="K39" s="6" t="s">
        <v>14</v>
      </c>
      <c r="L39" s="6" t="str">
        <f>IF(K38="Y",IF(AND(E38=0,E39=0,E40=0),"N/A",
IF(AND(E38=0,E39&gt;0,E40=0),"Currently Meeting, Pending",
IF(AND(E38&gt;0,E39&gt;0,H38+0.005&gt;=J38),"Currently Meeting, Pending",
IF(AND(E38&gt;0,E39&gt;=0,E40&gt;=0,H40+0.005&gt;=J40),"Will Meet Goal",
IF(AND(E38&gt;=0,E39=0,E40&gt;0,I40&lt;J40),"Will Not Meet Goal",
IF(AND(E38&gt;=0,E39&gt;0,E40&gt;0,H39&lt;J39),"Currently Not Meeting, Pending",
"ERROR")))))),
IF(AND(E38=0,E39=0,E40=0),"N/A",
IF(AND(E38=0,E39&gt;0,E40=0),"Goal Met",
IF(AND(E38&gt;0,E39&gt;0,H38+0.005&gt;=J38),"Goal Met",
IF(AND(E38&gt;0,E39&gt;=0,E40&gt;=0,H40+0.005&gt;=J40),"Goal Met",
IF(AND(E38&gt;=0,E39=0,E40&gt;0,H40&lt;J40),"Goal Not Met",
IF(AND(E38&gt;=0,E39&gt;0,E40&gt;0,H39&lt;J39),"Goal Not Met","ERROR")
))))))</f>
        <v>Goal Met</v>
      </c>
      <c r="M39" s="6" t="s">
        <v>37</v>
      </c>
      <c r="N39" s="8">
        <v>45930</v>
      </c>
      <c r="O39" s="7">
        <v>0</v>
      </c>
    </row>
    <row r="40" spans="1:15" x14ac:dyDescent="0.25">
      <c r="A40" s="6">
        <v>2024</v>
      </c>
      <c r="B40" s="6" t="s">
        <v>31</v>
      </c>
      <c r="C40" s="6" t="s">
        <v>28</v>
      </c>
      <c r="D40" s="6" t="s">
        <v>19</v>
      </c>
      <c r="E40" s="6">
        <v>0</v>
      </c>
      <c r="F40" s="6" t="s">
        <v>34</v>
      </c>
      <c r="G40" s="6">
        <v>11</v>
      </c>
      <c r="H40" s="7">
        <f>IFERROR(E38/(E38+E40),"")</f>
        <v>1</v>
      </c>
      <c r="I40" s="7">
        <f>IFERROR((E38+E39)/(G38),"")</f>
        <v>1</v>
      </c>
      <c r="J40" s="7">
        <v>0.9</v>
      </c>
      <c r="K40" s="6" t="s">
        <v>14</v>
      </c>
      <c r="L40" s="6" t="str">
        <f>IF(K38="Y",IF(AND(E38=0,E39=0,E40=0),"N/A",
IF(AND(E38=0,E39&gt;0,E40=0),"Currently Meeting, Pending",
IF(AND(E38&gt;0,E39&gt;0,H38+0.005&gt;=J38),"Currently Meeting, Pending",
IF(AND(E38&gt;0,E39&gt;=0,E40&gt;=0,H40+0.005&gt;=J40),"Will Meet Goal",
IF(AND(E38&gt;=0,E39=0,E40&gt;0,I40&lt;J40),"Will Not Meet Goal",
IF(AND(E38&gt;=0,E39&gt;0,E40&gt;0,H39&lt;J39),"Currently Not Meeting, Pending",
"ERROR")))))),
IF(AND(E38=0,E39=0,E40=0),"N/A",
IF(AND(E38=0,E39&gt;0,E40=0),"Goal Met",
IF(AND(E38&gt;0,E39&gt;0,H38+0.005&gt;=J38),"Goal Met",
IF(AND(E38&gt;0,E39&gt;=0,E40&gt;=0,H40+0.005&gt;=J40),"Goal Met",
IF(AND(E38&gt;=0,E39=0,E40&gt;0,H40&lt;J40),"Goal Not Met",
IF(AND(E38&gt;=0,E39&gt;0,E40&gt;0,H39&lt;J39),"Goal Not Met","ERROR")
))))))</f>
        <v>Goal Met</v>
      </c>
      <c r="M40" s="6" t="s">
        <v>37</v>
      </c>
      <c r="N40" s="8">
        <v>45930</v>
      </c>
      <c r="O40" s="7">
        <v>0</v>
      </c>
    </row>
    <row r="41" spans="1:15" x14ac:dyDescent="0.25">
      <c r="A41" s="6">
        <v>2024</v>
      </c>
      <c r="B41" s="6" t="s">
        <v>31</v>
      </c>
      <c r="C41" s="6" t="s">
        <v>30</v>
      </c>
      <c r="D41" s="6" t="s">
        <v>13</v>
      </c>
      <c r="E41" s="6">
        <v>4</v>
      </c>
      <c r="F41" s="6" t="s">
        <v>33</v>
      </c>
      <c r="G41" s="6">
        <v>4</v>
      </c>
      <c r="H41" s="7">
        <f>IFERROR(E41/(E41+E43),"")</f>
        <v>1</v>
      </c>
      <c r="I41" s="7">
        <f>IFERROR((E41+E42)/(G41),"")</f>
        <v>1</v>
      </c>
      <c r="J41" s="7">
        <v>0.9</v>
      </c>
      <c r="K41" s="6" t="s">
        <v>14</v>
      </c>
      <c r="L41" s="6" t="str">
        <f>IF(K41="Y",IF(AND(E41=0,E42=0,E43=0),"N/A",
IF(AND(E41=0,E42&gt;0,E43=0),"Currently Meeting, Pending",
IF(AND(E41&gt;0,E42&gt;0,H41+0.005&gt;=J41),"Currently Meeting, Pending",
IF(AND(E41&gt;0,E42&gt;=0,E43&gt;=0,H43+0.005&gt;=J43),"Will Meet Goal",
IF(AND(E41&gt;=0,E42=0,E43&gt;0,I43&lt;J43),"Will Not Meet Goal",
IF(AND(E41&gt;=0,E42&gt;0,E43&gt;0,H42&lt;J42),"Currently Not Meeting, Pending",
"ERROR")))))),
IF(AND(E41=0,E42=0,E43=0),"N/A",
IF(AND(E41=0,E42&gt;0,E43=0),"Goal Met",
IF(AND(E41&gt;0,E42&gt;0,H41+0.005&gt;=J41),"Goal Met",
IF(AND(E41&gt;0,E42&gt;=0,E43&gt;=0,H43+0.005&gt;=J43),"Goal Met",
IF(AND(E41&gt;=0,E42=0,E43&gt;0,H43&lt;J43),"Goal Not Met",
IF(AND(E41&gt;=0,E42&gt;0,E43&gt;0,H42&lt;J42),"Goal Not Met","ERROR")
))))))</f>
        <v>Goal Met</v>
      </c>
      <c r="M41" s="6" t="s">
        <v>38</v>
      </c>
      <c r="N41" s="8">
        <v>45930</v>
      </c>
      <c r="O41" s="7">
        <v>1</v>
      </c>
    </row>
    <row r="42" spans="1:15" x14ac:dyDescent="0.25">
      <c r="A42" s="6">
        <v>2024</v>
      </c>
      <c r="B42" s="6" t="s">
        <v>31</v>
      </c>
      <c r="C42" s="6" t="s">
        <v>30</v>
      </c>
      <c r="D42" s="6" t="s">
        <v>18</v>
      </c>
      <c r="E42" s="6">
        <v>0</v>
      </c>
      <c r="F42" s="6" t="s">
        <v>33</v>
      </c>
      <c r="G42" s="6">
        <v>4</v>
      </c>
      <c r="H42" s="7">
        <f>IFERROR(E41/(E41+E43),"")</f>
        <v>1</v>
      </c>
      <c r="I42" s="7">
        <f>IFERROR((E41+E42)/(G41),"")</f>
        <v>1</v>
      </c>
      <c r="J42" s="7">
        <v>0.9</v>
      </c>
      <c r="K42" s="6" t="s">
        <v>14</v>
      </c>
      <c r="L42" s="6" t="str">
        <f>IF(K41="Y",IF(AND(E41=0,E42=0,E43=0),"N/A",
IF(AND(E41=0,E42&gt;0,E43=0),"Currently Meeting, Pending",
IF(AND(E41&gt;0,E42&gt;0,H41+0.005&gt;=J41),"Currently Meeting, Pending",
IF(AND(E41&gt;0,E42&gt;=0,E43&gt;=0,H43+0.005&gt;=J43),"Will Meet Goal",
IF(AND(E41&gt;=0,E42=0,E43&gt;0,I43&lt;J43),"Will Not Meet Goal",
IF(AND(E41&gt;=0,E42&gt;0,E43&gt;0,H42&lt;J42),"Currently Not Meeting, Pending",
"ERROR")))))),
IF(AND(E41=0,E42=0,E43=0),"N/A",
IF(AND(E41=0,E42&gt;0,E43=0),"Goal Met",
IF(AND(E41&gt;0,E42&gt;0,H41+0.005&gt;=J41),"Goal Met",
IF(AND(E41&gt;0,E42&gt;=0,E43&gt;=0,H43+0.005&gt;=J43),"Goal Met",
IF(AND(E41&gt;=0,E42=0,E43&gt;0,H43&lt;J43),"Goal Not Met",
IF(AND(E41&gt;=0,E42&gt;0,E43&gt;0,H42&lt;J42),"Goal Not Met","ERROR")
))))))</f>
        <v>Goal Met</v>
      </c>
      <c r="M42" s="6" t="s">
        <v>38</v>
      </c>
      <c r="N42" s="8">
        <v>45930</v>
      </c>
      <c r="O42" s="7">
        <v>0</v>
      </c>
    </row>
    <row r="43" spans="1:15" x14ac:dyDescent="0.25">
      <c r="A43" s="6">
        <v>2024</v>
      </c>
      <c r="B43" s="6" t="s">
        <v>31</v>
      </c>
      <c r="C43" s="6" t="s">
        <v>30</v>
      </c>
      <c r="D43" s="6" t="s">
        <v>19</v>
      </c>
      <c r="E43" s="6">
        <v>0</v>
      </c>
      <c r="F43" s="6" t="s">
        <v>33</v>
      </c>
      <c r="G43" s="6">
        <v>4</v>
      </c>
      <c r="H43" s="7">
        <f>IFERROR(E41/(E41+E43),"")</f>
        <v>1</v>
      </c>
      <c r="I43" s="7">
        <f>IFERROR((E41+E42)/(G41),"")</f>
        <v>1</v>
      </c>
      <c r="J43" s="7">
        <v>0.9</v>
      </c>
      <c r="K43" s="6" t="s">
        <v>14</v>
      </c>
      <c r="L43" s="6" t="str">
        <f>IF(K41="Y",IF(AND(E41=0,E42=0,E43=0),"N/A",
IF(AND(E41=0,E42&gt;0,E43=0),"Currently Meeting, Pending",
IF(AND(E41&gt;0,E42&gt;0,H41+0.005&gt;=J41),"Currently Meeting, Pending",
IF(AND(E41&gt;0,E42&gt;=0,E43&gt;=0,H43+0.005&gt;=J43),"Will Meet Goal",
IF(AND(E41&gt;=0,E42=0,E43&gt;0,I43&lt;J43),"Will Not Meet Goal",
IF(AND(E41&gt;=0,E42&gt;0,E43&gt;0,H42&lt;J42),"Currently Not Meeting, Pending",
"ERROR")))))),
IF(AND(E41=0,E42=0,E43=0),"N/A",
IF(AND(E41=0,E42&gt;0,E43=0),"Goal Met",
IF(AND(E41&gt;0,E42&gt;0,H41+0.005&gt;=J41),"Goal Met",
IF(AND(E41&gt;0,E42&gt;=0,E43&gt;=0,H43+0.005&gt;=J43),"Goal Met",
IF(AND(E41&gt;=0,E42=0,E43&gt;0,H43&lt;J43),"Goal Not Met",
IF(AND(E41&gt;=0,E42&gt;0,E43&gt;0,H42&lt;J42),"Goal Not Met","ERROR")
))))))</f>
        <v>Goal Met</v>
      </c>
      <c r="M43" s="6" t="s">
        <v>38</v>
      </c>
      <c r="N43" s="8">
        <v>45930</v>
      </c>
      <c r="O43" s="7">
        <v>0</v>
      </c>
    </row>
    <row r="44" spans="1:15" x14ac:dyDescent="0.25">
      <c r="A44" s="6">
        <v>2024</v>
      </c>
      <c r="B44" s="6" t="s">
        <v>31</v>
      </c>
      <c r="C44" s="6" t="s">
        <v>21</v>
      </c>
      <c r="D44" s="6" t="s">
        <v>13</v>
      </c>
      <c r="E44" s="6">
        <v>40</v>
      </c>
      <c r="F44" s="6" t="s">
        <v>35</v>
      </c>
      <c r="G44" s="6">
        <v>40</v>
      </c>
      <c r="H44" s="7">
        <f>IFERROR(E44/(E44+E46),"")</f>
        <v>1</v>
      </c>
      <c r="I44" s="7">
        <f>IFERROR((E44+E45)/(G44),"")</f>
        <v>1</v>
      </c>
      <c r="J44" s="7">
        <v>0.9</v>
      </c>
      <c r="K44" s="6" t="s">
        <v>14</v>
      </c>
      <c r="L44" s="6" t="str">
        <f>IF(K44="Y",IF(AND(E44=0,E45=0,E46=0),"N/A",
IF(AND(E44=0,E45&gt;0,E46=0),"Currently Meeting, Pending",
IF(AND(E44&gt;0,E45&gt;0,H44+0.005&gt;=J44),"Currently Meeting, Pending",
IF(AND(E44&gt;0,E45&gt;=0,E46&gt;=0,H46+0.005&gt;=J46),"Will Meet Goal",
IF(AND(E44&gt;=0,E45=0,E46&gt;0,I46&lt;J46),"Will Not Meet Goal",
IF(AND(E44&gt;=0,E45&gt;0,E46&gt;0,H45&lt;J45),"Currently Not Meeting, Pending",
"ERROR")))))),
IF(AND(E44=0,E45=0,E46=0),"N/A",
IF(AND(E44=0,E45&gt;0,E46=0),"Goal Met",
IF(AND(E44&gt;0,E45&gt;0,H44+0.005&gt;=J44),"Goal Met",
IF(AND(E44&gt;0,E45&gt;=0,E46&gt;=0,H46+0.005&gt;=J46),"Goal Met",
IF(AND(E44&gt;=0,E45=0,E46&gt;0,H46&lt;J46),"Goal Not Met",
IF(AND(E44&gt;=0,E45&gt;0,E46&gt;0,H45&lt;J45),"Goal Not Met","ERROR")
))))))</f>
        <v>Goal Met</v>
      </c>
      <c r="M44" s="6" t="s">
        <v>39</v>
      </c>
      <c r="N44" s="8">
        <v>45930</v>
      </c>
      <c r="O44" s="7">
        <v>1</v>
      </c>
    </row>
    <row r="45" spans="1:15" x14ac:dyDescent="0.25">
      <c r="A45" s="6">
        <v>2024</v>
      </c>
      <c r="B45" s="6" t="s">
        <v>31</v>
      </c>
      <c r="C45" s="6" t="s">
        <v>21</v>
      </c>
      <c r="D45" s="6" t="s">
        <v>18</v>
      </c>
      <c r="E45" s="6">
        <v>0</v>
      </c>
      <c r="F45" s="6" t="s">
        <v>35</v>
      </c>
      <c r="G45" s="6">
        <v>40</v>
      </c>
      <c r="H45" s="7">
        <f>IFERROR(E44/(E44+E46),"")</f>
        <v>1</v>
      </c>
      <c r="I45" s="7">
        <f>IFERROR((E44+E45)/(G44),"")</f>
        <v>1</v>
      </c>
      <c r="J45" s="7">
        <v>0.9</v>
      </c>
      <c r="K45" s="6" t="s">
        <v>14</v>
      </c>
      <c r="L45" s="6" t="str">
        <f>IF(K44="Y",IF(AND(E44=0,E45=0,E46=0),"N/A",
IF(AND(E44=0,E45&gt;0,E46=0),"Currently Meeting, Pending",
IF(AND(E44&gt;0,E45&gt;0,H44+0.005&gt;=J44),"Currently Meeting, Pending",
IF(AND(E44&gt;0,E45&gt;=0,E46&gt;=0,H46+0.005&gt;=J46),"Will Meet Goal",
IF(AND(E44&gt;=0,E45=0,E46&gt;0,I46&lt;J46),"Will Not Meet Goal",
IF(AND(E44&gt;=0,E45&gt;0,E46&gt;0,H45&lt;J45),"Currently Not Meeting, Pending",
"ERROR")))))),
IF(AND(E44=0,E45=0,E46=0),"N/A",
IF(AND(E44=0,E45&gt;0,E46=0),"Goal Met",
IF(AND(E44&gt;0,E45&gt;0,H44+0.005&gt;=J44),"Goal Met",
IF(AND(E44&gt;0,E45&gt;=0,E46&gt;=0,H46+0.005&gt;=J46),"Goal Met",
IF(AND(E44&gt;=0,E45=0,E46&gt;0,H46&lt;J46),"Goal Not Met",
IF(AND(E44&gt;=0,E45&gt;0,E46&gt;0,H45&lt;J45),"Goal Not Met","ERROR")
))))))</f>
        <v>Goal Met</v>
      </c>
      <c r="M45" s="6" t="s">
        <v>39</v>
      </c>
      <c r="N45" s="8">
        <v>45930</v>
      </c>
      <c r="O45" s="7">
        <v>0</v>
      </c>
    </row>
    <row r="46" spans="1:15" x14ac:dyDescent="0.25">
      <c r="A46" s="6">
        <v>2024</v>
      </c>
      <c r="B46" s="6" t="s">
        <v>31</v>
      </c>
      <c r="C46" s="6" t="s">
        <v>21</v>
      </c>
      <c r="D46" s="6" t="s">
        <v>19</v>
      </c>
      <c r="E46" s="6">
        <v>0</v>
      </c>
      <c r="F46" s="6" t="s">
        <v>35</v>
      </c>
      <c r="G46" s="6">
        <v>40</v>
      </c>
      <c r="H46" s="7">
        <f>IFERROR(E44/(E44+E46),"")</f>
        <v>1</v>
      </c>
      <c r="I46" s="7">
        <f>IFERROR((E44+E45)/(G44),"")</f>
        <v>1</v>
      </c>
      <c r="J46" s="7">
        <v>0.9</v>
      </c>
      <c r="K46" s="6" t="s">
        <v>14</v>
      </c>
      <c r="L46" s="6" t="str">
        <f>IF(K44="Y",IF(AND(E44=0,E45=0,E46=0),"N/A",
IF(AND(E44=0,E45&gt;0,E46=0),"Currently Meeting, Pending",
IF(AND(E44&gt;0,E45&gt;0,H44+0.005&gt;=J44),"Currently Meeting, Pending",
IF(AND(E44&gt;0,E45&gt;=0,E46&gt;=0,H46+0.005&gt;=J46),"Will Meet Goal",
IF(AND(E44&gt;=0,E45=0,E46&gt;0,I46&lt;J46),"Will Not Meet Goal",
IF(AND(E44&gt;=0,E45&gt;0,E46&gt;0,H45&lt;J45),"Currently Not Meeting, Pending",
"ERROR")))))),
IF(AND(E44=0,E45=0,E46=0),"N/A",
IF(AND(E44=0,E45&gt;0,E46=0),"Goal Met",
IF(AND(E44&gt;0,E45&gt;0,H44+0.005&gt;=J44),"Goal Met",
IF(AND(E44&gt;0,E45&gt;=0,E46&gt;=0,H46+0.005&gt;=J46),"Goal Met",
IF(AND(E44&gt;=0,E45=0,E46&gt;0,H46&lt;J46),"Goal Not Met",
IF(AND(E44&gt;=0,E45&gt;0,E46&gt;0,H45&lt;J45),"Goal Not Met","ERROR")
))))))</f>
        <v>Goal Met</v>
      </c>
      <c r="M46" s="6" t="s">
        <v>39</v>
      </c>
      <c r="N46" s="8">
        <v>45930</v>
      </c>
      <c r="O46" s="7">
        <v>0</v>
      </c>
    </row>
    <row r="47" spans="1:15" x14ac:dyDescent="0.25">
      <c r="A47" s="6">
        <v>2024</v>
      </c>
      <c r="B47" s="6" t="s">
        <v>31</v>
      </c>
      <c r="C47" s="6" t="s">
        <v>22</v>
      </c>
      <c r="D47" s="6" t="s">
        <v>13</v>
      </c>
      <c r="E47" s="6">
        <v>3</v>
      </c>
      <c r="F47" s="6" t="s">
        <v>36</v>
      </c>
      <c r="G47" s="6">
        <v>3</v>
      </c>
      <c r="H47" s="7">
        <f>IFERROR(E47/(E47+E49),"")</f>
        <v>1</v>
      </c>
      <c r="I47" s="7">
        <f>IFERROR((E47+E48)/(G47),"")</f>
        <v>1</v>
      </c>
      <c r="J47" s="7">
        <v>0.9</v>
      </c>
      <c r="K47" s="6" t="s">
        <v>14</v>
      </c>
      <c r="L47" s="6" t="str">
        <f>IF(K47="Y",IF(AND(E47=0,E48=0,E49=0),"N/A",
IF(AND(E47=0,E48&gt;0,E49=0),"Currently Meeting, Pending",
IF(AND(E47&gt;0,E48&gt;0,H47+0.005&gt;=J47),"Currently Meeting, Pending",
IF(AND(E47&gt;0,E48&gt;=0,E49&gt;=0,H49+0.005&gt;=J49),"Will Meet Goal",
IF(AND(E47&gt;=0,E48=0,E49&gt;0,I49&lt;J49),"Will Not Meet Goal",
IF(AND(E47&gt;=0,E48&gt;0,E49&gt;0,H48&lt;J48),"Currently Not Meeting, Pending",
"ERROR")))))),
IF(AND(E47=0,E48=0,E49=0),"N/A",
IF(AND(E47=0,E48&gt;0,E49=0),"Goal Met",
IF(AND(E47&gt;0,E48&gt;0,H47+0.005&gt;=J47),"Goal Met",
IF(AND(E47&gt;0,E48&gt;=0,E49&gt;=0,H49+0.005&gt;=J49),"Goal Met",
IF(AND(E47&gt;=0,E48=0,E49&gt;0,H49&lt;J49),"Goal Not Met",
IF(AND(E47&gt;=0,E48&gt;0,E49&gt;0,H48&lt;J48),"Goal Not Met","ERROR")
))))))</f>
        <v>Goal Met</v>
      </c>
      <c r="M47" s="6" t="s">
        <v>40</v>
      </c>
      <c r="N47" s="8">
        <v>45930</v>
      </c>
      <c r="O47" s="7">
        <v>1</v>
      </c>
    </row>
    <row r="48" spans="1:15" x14ac:dyDescent="0.25">
      <c r="A48" s="6">
        <v>2024</v>
      </c>
      <c r="B48" s="6" t="s">
        <v>31</v>
      </c>
      <c r="C48" s="6" t="s">
        <v>22</v>
      </c>
      <c r="D48" s="6" t="s">
        <v>18</v>
      </c>
      <c r="E48" s="6">
        <v>0</v>
      </c>
      <c r="F48" s="6" t="s">
        <v>36</v>
      </c>
      <c r="G48" s="6">
        <v>3</v>
      </c>
      <c r="H48" s="7">
        <f>IFERROR(E47/(E47+E49),"")</f>
        <v>1</v>
      </c>
      <c r="I48" s="7">
        <f>IFERROR((E47+E48)/(G47),"")</f>
        <v>1</v>
      </c>
      <c r="J48" s="7">
        <v>0.9</v>
      </c>
      <c r="K48" s="6" t="s">
        <v>14</v>
      </c>
      <c r="L48" s="6" t="str">
        <f>IF(K47="Y",IF(AND(E47=0,E48=0,E49=0),"N/A",
IF(AND(E47=0,E48&gt;0,E49=0),"Currently Meeting, Pending",
IF(AND(E47&gt;0,E48&gt;0,H47+0.005&gt;=J47),"Currently Meeting, Pending",
IF(AND(E47&gt;0,E48&gt;=0,E49&gt;=0,H49+0.005&gt;=J49),"Will Meet Goal",
IF(AND(E47&gt;=0,E48=0,E49&gt;0,I49&lt;J49),"Will Not Meet Goal",
IF(AND(E47&gt;=0,E48&gt;0,E49&gt;0,H48&lt;J48),"Currently Not Meeting, Pending",
"ERROR")))))),
IF(AND(E47=0,E48=0,E49=0),"N/A",
IF(AND(E47=0,E48&gt;0,E49=0),"Goal Met",
IF(AND(E47&gt;0,E48&gt;0,H47+0.005&gt;=J47),"Goal Met",
IF(AND(E47&gt;0,E48&gt;=0,E49&gt;=0,H49+0.005&gt;=J49),"Goal Met",
IF(AND(E47&gt;=0,E48=0,E49&gt;0,H49&lt;J49),"Goal Not Met",
IF(AND(E47&gt;=0,E48&gt;0,E49&gt;0,H48&lt;J48),"Goal Not Met","ERROR")
))))))</f>
        <v>Goal Met</v>
      </c>
      <c r="M48" s="6" t="s">
        <v>40</v>
      </c>
      <c r="N48" s="8">
        <v>45930</v>
      </c>
      <c r="O48" s="7">
        <v>0</v>
      </c>
    </row>
    <row r="49" spans="1:15" x14ac:dyDescent="0.25">
      <c r="A49" s="6">
        <v>2024</v>
      </c>
      <c r="B49" s="6" t="s">
        <v>31</v>
      </c>
      <c r="C49" s="6" t="s">
        <v>22</v>
      </c>
      <c r="D49" s="6" t="s">
        <v>19</v>
      </c>
      <c r="E49" s="6">
        <v>0</v>
      </c>
      <c r="F49" s="6" t="s">
        <v>36</v>
      </c>
      <c r="G49" s="6">
        <v>3</v>
      </c>
      <c r="H49" s="7">
        <f>IFERROR(E47/(E47+E49),"")</f>
        <v>1</v>
      </c>
      <c r="I49" s="7">
        <f>IFERROR((E47+E48)/(G47),"")</f>
        <v>1</v>
      </c>
      <c r="J49" s="7">
        <v>0.9</v>
      </c>
      <c r="K49" s="6" t="s">
        <v>14</v>
      </c>
      <c r="L49" s="6" t="str">
        <f>IF(K47="Y",IF(AND(E47=0,E48=0,E49=0),"N/A",
IF(AND(E47=0,E48&gt;0,E49=0),"Currently Meeting, Pending",
IF(AND(E47&gt;0,E48&gt;0,H47+0.005&gt;=J47),"Currently Meeting, Pending",
IF(AND(E47&gt;0,E48&gt;=0,E49&gt;=0,H49+0.005&gt;=J49),"Will Meet Goal",
IF(AND(E47&gt;=0,E48=0,E49&gt;0,I49&lt;J49),"Will Not Meet Goal",
IF(AND(E47&gt;=0,E48&gt;0,E49&gt;0,H48&lt;J48),"Currently Not Meeting, Pending",
"ERROR")))))),
IF(AND(E47=0,E48=0,E49=0),"N/A",
IF(AND(E47=0,E48&gt;0,E49=0),"Goal Met",
IF(AND(E47&gt;0,E48&gt;0,H47+0.005&gt;=J47),"Goal Met",
IF(AND(E47&gt;0,E48&gt;=0,E49&gt;=0,H49+0.005&gt;=J49),"Goal Met",
IF(AND(E47&gt;=0,E48=0,E49&gt;0,H49&lt;J49),"Goal Not Met",
IF(AND(E47&gt;=0,E48&gt;0,E49&gt;0,H48&lt;J48),"Goal Not Met","ERROR")
))))))</f>
        <v>Goal Met</v>
      </c>
      <c r="M49" s="6" t="s">
        <v>40</v>
      </c>
      <c r="N49" s="8">
        <v>45930</v>
      </c>
      <c r="O49" s="7">
        <v>0</v>
      </c>
    </row>
    <row r="50" spans="1:15" x14ac:dyDescent="0.25">
      <c r="A50" s="6">
        <v>2025</v>
      </c>
      <c r="B50" s="6" t="s">
        <v>31</v>
      </c>
      <c r="C50" s="6" t="s">
        <v>28</v>
      </c>
      <c r="D50" s="6" t="s">
        <v>13</v>
      </c>
      <c r="E50" s="6">
        <v>24</v>
      </c>
      <c r="F50" s="6" t="s">
        <v>34</v>
      </c>
      <c r="G50" s="6">
        <v>25</v>
      </c>
      <c r="H50" s="7">
        <f>IFERROR(E50/(E50+E52),"")</f>
        <v>0.96</v>
      </c>
      <c r="I50" s="7">
        <f>IFERROR((E50+E51)/(G50),"")</f>
        <v>0.96</v>
      </c>
      <c r="J50" s="7">
        <v>0.9</v>
      </c>
      <c r="K50" s="6" t="s">
        <v>17</v>
      </c>
      <c r="L50" s="6" t="str">
        <f>IF(K50="Y",IF(AND(E50=0,E51=0,E52=0),"N/A",
IF(AND(E50=0,E51&gt;0,E52=0),"Currently Meeting, Pending",
IF(AND(E50&gt;0,E51&gt;0,H50+0.005&gt;=J50),"Currently Meeting, Pending",
IF(AND(E50&gt;0,E51&gt;=0,E52&gt;=0,H52+0.005&gt;=J52),"Will Meet Goal",
IF(AND(E50&gt;=0,E51=0,E52&gt;0,I52&lt;J52),"Will Not Meet Goal",
IF(AND(E50&gt;=0,E51&gt;0,E52&gt;0,H51&lt;J51),"Currently Not Meeting, Pending",
"ERROR")))))),
IF(AND(E50=0,E51=0,E52=0),"N/A",
IF(AND(E50=0,E51&gt;0,E52=0),"Goal Met",
IF(AND(E50&gt;0,E51&gt;0,H50+0.005&gt;=J50),"Goal Met",
IF(AND(E50&gt;0,E51&gt;=0,E52&gt;=0,H52+0.005&gt;=J52),"Goal Met",
IF(AND(E50&gt;=0,E51=0,E52&gt;0,H52&lt;J52),"Goal Not Met",
IF(AND(E50&gt;=0,E51&gt;0,E52&gt;0,H51&lt;J51),"Goal Not Met","ERROR")
))))))</f>
        <v>Will Meet Goal</v>
      </c>
      <c r="M50" s="6" t="s">
        <v>47</v>
      </c>
      <c r="N50" s="8">
        <v>46112</v>
      </c>
      <c r="O50" s="7">
        <v>0.96</v>
      </c>
    </row>
    <row r="51" spans="1:15" x14ac:dyDescent="0.25">
      <c r="A51" s="6">
        <v>2025</v>
      </c>
      <c r="B51" s="6" t="s">
        <v>31</v>
      </c>
      <c r="C51" s="6" t="s">
        <v>28</v>
      </c>
      <c r="D51" s="6" t="s">
        <v>18</v>
      </c>
      <c r="E51" s="6">
        <v>0</v>
      </c>
      <c r="F51" s="6" t="s">
        <v>34</v>
      </c>
      <c r="G51" s="6">
        <v>25</v>
      </c>
      <c r="H51" s="7">
        <f>IFERROR(E50/(E50+E52),"")</f>
        <v>0.96</v>
      </c>
      <c r="I51" s="7">
        <f>IFERROR((E50+E51)/(G50),"")</f>
        <v>0.96</v>
      </c>
      <c r="J51" s="7">
        <v>0.9</v>
      </c>
      <c r="K51" s="6" t="s">
        <v>17</v>
      </c>
      <c r="L51" s="6" t="str">
        <f>IF(K50="Y",IF(AND(E50=0,E51=0,E52=0),"N/A",
IF(AND(E50=0,E51&gt;0,E52=0),"Currently Meeting, Pending",
IF(AND(E50&gt;0,E51&gt;0,H50+0.005&gt;=J50),"Currently Meeting, Pending",
IF(AND(E50&gt;0,E51&gt;=0,E52&gt;=0,H52+0.005&gt;=J52),"Will Meet Goal",
IF(AND(E50&gt;=0,E51=0,E52&gt;0,I52&lt;J52),"Will Not Meet Goal",
IF(AND(E50&gt;=0,E51&gt;0,E52&gt;0,H51&lt;J51),"Currently Not Meeting, Pending",
"ERROR")))))),
IF(AND(E50=0,E51=0,E52=0),"N/A",
IF(AND(E50=0,E51&gt;0,E52=0),"Goal Met",
IF(AND(E50&gt;0,E51&gt;0,H50+0.005&gt;=J50),"Goal Met",
IF(AND(E50&gt;0,E51&gt;=0,E52&gt;=0,H52+0.005&gt;=J52),"Goal Met",
IF(AND(E50&gt;=0,E51=0,E52&gt;0,H52&lt;J52),"Goal Not Met",
IF(AND(E50&gt;=0,E51&gt;0,E52&gt;0,H51&lt;J51),"Goal Not Met","ERROR")
))))))</f>
        <v>Will Meet Goal</v>
      </c>
      <c r="M51" s="6" t="s">
        <v>47</v>
      </c>
      <c r="N51" s="8">
        <v>46112</v>
      </c>
      <c r="O51" s="7">
        <v>0</v>
      </c>
    </row>
    <row r="52" spans="1:15" x14ac:dyDescent="0.25">
      <c r="A52" s="6">
        <v>2025</v>
      </c>
      <c r="B52" s="6" t="s">
        <v>31</v>
      </c>
      <c r="C52" s="6" t="s">
        <v>28</v>
      </c>
      <c r="D52" s="6" t="s">
        <v>19</v>
      </c>
      <c r="E52" s="6">
        <v>1</v>
      </c>
      <c r="F52" s="6" t="s">
        <v>34</v>
      </c>
      <c r="G52" s="6">
        <v>25</v>
      </c>
      <c r="H52" s="7">
        <f>IFERROR(E50/(E50+E52),"")</f>
        <v>0.96</v>
      </c>
      <c r="I52" s="7">
        <f>IFERROR((E50+E51)/(G50),"")</f>
        <v>0.96</v>
      </c>
      <c r="J52" s="7">
        <v>0.9</v>
      </c>
      <c r="K52" s="6" t="s">
        <v>17</v>
      </c>
      <c r="L52" s="6" t="str">
        <f>IF(K50="Y",IF(AND(E50=0,E51=0,E52=0),"N/A",
IF(AND(E50=0,E51&gt;0,E52=0),"Currently Meeting, Pending",
IF(AND(E50&gt;0,E51&gt;0,H50+0.005&gt;=J50),"Currently Meeting, Pending",
IF(AND(E50&gt;0,E51&gt;=0,E52&gt;=0,H52+0.005&gt;=J52),"Will Meet Goal",
IF(AND(E50&gt;=0,E51=0,E52&gt;0,I52&lt;J52),"Will Not Meet Goal",
IF(AND(E50&gt;=0,E51&gt;0,E52&gt;0,H51&lt;J51),"Currently Not Meeting, Pending",
"ERROR")))))),
IF(AND(E50=0,E51=0,E52=0),"N/A",
IF(AND(E50=0,E51&gt;0,E52=0),"Goal Met",
IF(AND(E50&gt;0,E51&gt;0,H50+0.005&gt;=J50),"Goal Met",
IF(AND(E50&gt;0,E51&gt;=0,E52&gt;=0,H52+0.005&gt;=J52),"Goal Met",
IF(AND(E50&gt;=0,E51=0,E52&gt;0,H52&lt;J52),"Goal Not Met",
IF(AND(E50&gt;=0,E51&gt;0,E52&gt;0,H51&lt;J51),"Goal Not Met","ERROR")
))))))</f>
        <v>Will Meet Goal</v>
      </c>
      <c r="M52" s="6" t="s">
        <v>47</v>
      </c>
      <c r="N52" s="8">
        <v>46112</v>
      </c>
      <c r="O52" s="7">
        <v>0.04</v>
      </c>
    </row>
    <row r="53" spans="1:15" x14ac:dyDescent="0.25">
      <c r="A53" s="6">
        <v>2025</v>
      </c>
      <c r="B53" s="6" t="s">
        <v>31</v>
      </c>
      <c r="C53" s="6" t="s">
        <v>30</v>
      </c>
      <c r="D53" s="6" t="s">
        <v>13</v>
      </c>
      <c r="E53" s="6">
        <v>2</v>
      </c>
      <c r="F53" s="6" t="s">
        <v>33</v>
      </c>
      <c r="G53" s="6">
        <v>2</v>
      </c>
      <c r="H53" s="7">
        <f>IFERROR(E53/(E53+E55),"")</f>
        <v>1</v>
      </c>
      <c r="I53" s="7">
        <f>IFERROR((E53+E54)/(G53),"")</f>
        <v>1</v>
      </c>
      <c r="J53" s="7">
        <v>0.9</v>
      </c>
      <c r="K53" s="6" t="s">
        <v>17</v>
      </c>
      <c r="L53" s="6" t="str">
        <f>IF(K53="Y",IF(AND(E53=0,E54=0,E55=0),"N/A",
IF(AND(E53=0,E54&gt;0,E55=0),"Currently Meeting, Pending",
IF(AND(E53&gt;0,E54&gt;0,H53+0.005&gt;=J53),"Currently Meeting, Pending",
IF(AND(E53&gt;0,E54&gt;=0,E55&gt;=0,H55+0.005&gt;=J55),"Will Meet Goal",
IF(AND(E53&gt;=0,E54=0,E55&gt;0,I55&lt;J55),"Will Not Meet Goal",
IF(AND(E53&gt;=0,E54&gt;0,E55&gt;0,H54&lt;J54),"Currently Not Meeting, Pending",
"ERROR")))))),
IF(AND(E53=0,E54=0,E55=0),"N/A",
IF(AND(E53=0,E54&gt;0,E55=0),"Goal Met",
IF(AND(E53&gt;0,E54&gt;0,H53+0.005&gt;=J53),"Goal Met",
IF(AND(E53&gt;0,E54&gt;=0,E55&gt;=0,H55+0.005&gt;=J55),"Goal Met",
IF(AND(E53&gt;=0,E54=0,E55&gt;0,H55&lt;J55),"Goal Not Met",
IF(AND(E53&gt;=0,E54&gt;0,E55&gt;0,H54&lt;J54),"Goal Not Met","ERROR")
))))))</f>
        <v>Will Meet Goal</v>
      </c>
      <c r="M53" s="6" t="s">
        <v>48</v>
      </c>
      <c r="N53" s="8">
        <v>46112</v>
      </c>
      <c r="O53" s="7">
        <v>1</v>
      </c>
    </row>
    <row r="54" spans="1:15" x14ac:dyDescent="0.25">
      <c r="A54" s="6">
        <v>2025</v>
      </c>
      <c r="B54" s="6" t="s">
        <v>31</v>
      </c>
      <c r="C54" s="6" t="s">
        <v>30</v>
      </c>
      <c r="D54" s="6" t="s">
        <v>18</v>
      </c>
      <c r="E54" s="6">
        <v>0</v>
      </c>
      <c r="F54" s="6" t="s">
        <v>33</v>
      </c>
      <c r="G54" s="6">
        <v>2</v>
      </c>
      <c r="H54" s="7">
        <f>IFERROR(E53/(E53+E55),"")</f>
        <v>1</v>
      </c>
      <c r="I54" s="7">
        <f>IFERROR((E53+E54)/(G53),"")</f>
        <v>1</v>
      </c>
      <c r="J54" s="7">
        <v>0.9</v>
      </c>
      <c r="K54" s="6" t="s">
        <v>17</v>
      </c>
      <c r="L54" s="6" t="str">
        <f>IF(K53="Y",IF(AND(E53=0,E54=0,E55=0),"N/A",
IF(AND(E53=0,E54&gt;0,E55=0),"Currently Meeting, Pending",
IF(AND(E53&gt;0,E54&gt;0,H53+0.005&gt;=J53),"Currently Meeting, Pending",
IF(AND(E53&gt;0,E54&gt;=0,E55&gt;=0,H55+0.005&gt;=J55),"Will Meet Goal",
IF(AND(E53&gt;=0,E54=0,E55&gt;0,I55&lt;J55),"Will Not Meet Goal",
IF(AND(E53&gt;=0,E54&gt;0,E55&gt;0,H54&lt;J54),"Currently Not Meeting, Pending",
"ERROR")))))),
IF(AND(E53=0,E54=0,E55=0),"N/A",
IF(AND(E53=0,E54&gt;0,E55=0),"Goal Met",
IF(AND(E53&gt;0,E54&gt;0,H53+0.005&gt;=J53),"Goal Met",
IF(AND(E53&gt;0,E54&gt;=0,E55&gt;=0,H55+0.005&gt;=J55),"Goal Met",
IF(AND(E53&gt;=0,E54=0,E55&gt;0,H55&lt;J55),"Goal Not Met",
IF(AND(E53&gt;=0,E54&gt;0,E55&gt;0,H54&lt;J54),"Goal Not Met","ERROR")
))))))</f>
        <v>Will Meet Goal</v>
      </c>
      <c r="M54" s="6" t="s">
        <v>48</v>
      </c>
      <c r="N54" s="8">
        <v>46112</v>
      </c>
      <c r="O54" s="7">
        <v>0</v>
      </c>
    </row>
    <row r="55" spans="1:15" x14ac:dyDescent="0.25">
      <c r="A55" s="6">
        <v>2025</v>
      </c>
      <c r="B55" s="6" t="s">
        <v>31</v>
      </c>
      <c r="C55" s="6" t="s">
        <v>30</v>
      </c>
      <c r="D55" s="6" t="s">
        <v>19</v>
      </c>
      <c r="E55" s="6">
        <v>0</v>
      </c>
      <c r="F55" s="6" t="s">
        <v>33</v>
      </c>
      <c r="G55" s="6">
        <v>2</v>
      </c>
      <c r="H55" s="7">
        <f>IFERROR(E53/(E53+E55),"")</f>
        <v>1</v>
      </c>
      <c r="I55" s="7">
        <f>IFERROR((E53+E54)/(G53),"")</f>
        <v>1</v>
      </c>
      <c r="J55" s="7">
        <v>0.9</v>
      </c>
      <c r="K55" s="6" t="s">
        <v>17</v>
      </c>
      <c r="L55" s="6" t="str">
        <f>IF(K53="Y",IF(AND(E53=0,E54=0,E55=0),"N/A",
IF(AND(E53=0,E54&gt;0,E55=0),"Currently Meeting, Pending",
IF(AND(E53&gt;0,E54&gt;0,H53+0.005&gt;=J53),"Currently Meeting, Pending",
IF(AND(E53&gt;0,E54&gt;=0,E55&gt;=0,H55+0.005&gt;=J55),"Will Meet Goal",
IF(AND(E53&gt;=0,E54=0,E55&gt;0,I55&lt;J55),"Will Not Meet Goal",
IF(AND(E53&gt;=0,E54&gt;0,E55&gt;0,H54&lt;J54),"Currently Not Meeting, Pending",
"ERROR")))))),
IF(AND(E53=0,E54=0,E55=0),"N/A",
IF(AND(E53=0,E54&gt;0,E55=0),"Goal Met",
IF(AND(E53&gt;0,E54&gt;0,H53+0.005&gt;=J53),"Goal Met",
IF(AND(E53&gt;0,E54&gt;=0,E55&gt;=0,H55+0.005&gt;=J55),"Goal Met",
IF(AND(E53&gt;=0,E54=0,E55&gt;0,H55&lt;J55),"Goal Not Met",
IF(AND(E53&gt;=0,E54&gt;0,E55&gt;0,H54&lt;J54),"Goal Not Met","ERROR")
))))))</f>
        <v>Will Meet Goal</v>
      </c>
      <c r="M55" s="6" t="s">
        <v>48</v>
      </c>
      <c r="N55" s="8">
        <v>46112</v>
      </c>
      <c r="O55" s="7">
        <v>0</v>
      </c>
    </row>
    <row r="56" spans="1:15" x14ac:dyDescent="0.25">
      <c r="A56" s="6">
        <v>2025</v>
      </c>
      <c r="B56" s="6" t="s">
        <v>31</v>
      </c>
      <c r="C56" s="6" t="s">
        <v>21</v>
      </c>
      <c r="D56" s="6" t="s">
        <v>13</v>
      </c>
      <c r="E56" s="6">
        <v>40</v>
      </c>
      <c r="F56" s="6" t="s">
        <v>35</v>
      </c>
      <c r="G56" s="6">
        <v>41</v>
      </c>
      <c r="H56" s="7">
        <f>IFERROR(E56/(E56+E58),"")</f>
        <v>0.97560975609756095</v>
      </c>
      <c r="I56" s="7">
        <f>IFERROR((E56+E57)/(G56),"")</f>
        <v>0.97560975609756095</v>
      </c>
      <c r="J56" s="7">
        <v>0.9</v>
      </c>
      <c r="K56" s="6" t="s">
        <v>17</v>
      </c>
      <c r="L56" s="6" t="str">
        <f>IF(K56="Y",IF(AND(E56=0,E57=0,E58=0),"N/A",
IF(AND(E56=0,E57&gt;0,E58=0),"Currently Meeting, Pending",
IF(AND(E56&gt;0,E57&gt;0,H56+0.005&gt;=J56),"Currently Meeting, Pending",
IF(AND(E56&gt;0,E57&gt;=0,E58&gt;=0,H58+0.005&gt;=J58),"Will Meet Goal",
IF(AND(E56&gt;=0,E57=0,E58&gt;0,I58&lt;J58),"Will Not Meet Goal",
IF(AND(E56&gt;=0,E57&gt;0,E58&gt;0,H57&lt;J57),"Currently Not Meeting, Pending",
"ERROR")))))),
IF(AND(E56=0,E57=0,E58=0),"N/A",
IF(AND(E56=0,E57&gt;0,E58=0),"Goal Met",
IF(AND(E56&gt;0,E57&gt;0,H56+0.005&gt;=J56),"Goal Met",
IF(AND(E56&gt;0,E57&gt;=0,E58&gt;=0,H58+0.005&gt;=J58),"Goal Met",
IF(AND(E56&gt;=0,E57=0,E58&gt;0,H58&lt;J58),"Goal Not Met",
IF(AND(E56&gt;=0,E57&gt;0,E58&gt;0,H57&lt;J57),"Goal Not Met","ERROR")
))))))</f>
        <v>Will Meet Goal</v>
      </c>
      <c r="M56" s="6" t="s">
        <v>49</v>
      </c>
      <c r="N56" s="8">
        <v>46112</v>
      </c>
      <c r="O56" s="7">
        <v>0.97560975609756095</v>
      </c>
    </row>
    <row r="57" spans="1:15" x14ac:dyDescent="0.25">
      <c r="A57" s="6">
        <v>2025</v>
      </c>
      <c r="B57" s="6" t="s">
        <v>31</v>
      </c>
      <c r="C57" s="6" t="s">
        <v>21</v>
      </c>
      <c r="D57" s="6" t="s">
        <v>18</v>
      </c>
      <c r="E57" s="6">
        <v>0</v>
      </c>
      <c r="F57" s="6" t="s">
        <v>35</v>
      </c>
      <c r="G57" s="6">
        <v>41</v>
      </c>
      <c r="H57" s="7">
        <f>IFERROR(E56/(E56+E58),"")</f>
        <v>0.97560975609756095</v>
      </c>
      <c r="I57" s="7">
        <f>IFERROR((E56+E57)/(G56),"")</f>
        <v>0.97560975609756095</v>
      </c>
      <c r="J57" s="7">
        <v>0.9</v>
      </c>
      <c r="K57" s="6" t="s">
        <v>17</v>
      </c>
      <c r="L57" s="6" t="str">
        <f>IF(K56="Y",IF(AND(E56=0,E57=0,E58=0),"N/A",
IF(AND(E56=0,E57&gt;0,E58=0),"Currently Meeting, Pending",
IF(AND(E56&gt;0,E57&gt;0,H56+0.005&gt;=J56),"Currently Meeting, Pending",
IF(AND(E56&gt;0,E57&gt;=0,E58&gt;=0,H58+0.005&gt;=J58),"Will Meet Goal",
IF(AND(E56&gt;=0,E57=0,E58&gt;0,I58&lt;J58),"Will Not Meet Goal",
IF(AND(E56&gt;=0,E57&gt;0,E58&gt;0,H57&lt;J57),"Currently Not Meeting, Pending",
"ERROR")))))),
IF(AND(E56=0,E57=0,E58=0),"N/A",
IF(AND(E56=0,E57&gt;0,E58=0),"Goal Met",
IF(AND(E56&gt;0,E57&gt;0,H56+0.005&gt;=J56),"Goal Met",
IF(AND(E56&gt;0,E57&gt;=0,E58&gt;=0,H58+0.005&gt;=J58),"Goal Met",
IF(AND(E56&gt;=0,E57=0,E58&gt;0,H58&lt;J58),"Goal Not Met",
IF(AND(E56&gt;=0,E57&gt;0,E58&gt;0,H57&lt;J57),"Goal Not Met","ERROR")
))))))</f>
        <v>Will Meet Goal</v>
      </c>
      <c r="M57" s="6" t="s">
        <v>49</v>
      </c>
      <c r="N57" s="8">
        <v>46112</v>
      </c>
      <c r="O57" s="7">
        <v>0</v>
      </c>
    </row>
    <row r="58" spans="1:15" x14ac:dyDescent="0.25">
      <c r="A58" s="6">
        <v>2025</v>
      </c>
      <c r="B58" s="6" t="s">
        <v>31</v>
      </c>
      <c r="C58" s="6" t="s">
        <v>21</v>
      </c>
      <c r="D58" s="6" t="s">
        <v>19</v>
      </c>
      <c r="E58" s="6">
        <v>1</v>
      </c>
      <c r="F58" s="6" t="s">
        <v>35</v>
      </c>
      <c r="G58" s="6">
        <v>41</v>
      </c>
      <c r="H58" s="7">
        <f>IFERROR(E56/(E56+E58),"")</f>
        <v>0.97560975609756095</v>
      </c>
      <c r="I58" s="7">
        <f>IFERROR((E56+E57)/(G56),"")</f>
        <v>0.97560975609756095</v>
      </c>
      <c r="J58" s="7">
        <v>0.9</v>
      </c>
      <c r="K58" s="6" t="s">
        <v>17</v>
      </c>
      <c r="L58" s="6" t="str">
        <f>IF(K56="Y",IF(AND(E56=0,E57=0,E58=0),"N/A",
IF(AND(E56=0,E57&gt;0,E58=0),"Currently Meeting, Pending",
IF(AND(E56&gt;0,E57&gt;0,H56+0.005&gt;=J56),"Currently Meeting, Pending",
IF(AND(E56&gt;0,E57&gt;=0,E58&gt;=0,H58+0.005&gt;=J58),"Will Meet Goal",
IF(AND(E56&gt;=0,E57=0,E58&gt;0,I58&lt;J58),"Will Not Meet Goal",
IF(AND(E56&gt;=0,E57&gt;0,E58&gt;0,H57&lt;J57),"Currently Not Meeting, Pending",
"ERROR")))))),
IF(AND(E56=0,E57=0,E58=0),"N/A",
IF(AND(E56=0,E57&gt;0,E58=0),"Goal Met",
IF(AND(E56&gt;0,E57&gt;0,H56+0.005&gt;=J56),"Goal Met",
IF(AND(E56&gt;0,E57&gt;=0,E58&gt;=0,H58+0.005&gt;=J58),"Goal Met",
IF(AND(E56&gt;=0,E57=0,E58&gt;0,H58&lt;J58),"Goal Not Met",
IF(AND(E56&gt;=0,E57&gt;0,E58&gt;0,H57&lt;J57),"Goal Not Met","ERROR")
))))))</f>
        <v>Will Meet Goal</v>
      </c>
      <c r="M58" s="6" t="s">
        <v>49</v>
      </c>
      <c r="N58" s="8">
        <v>46112</v>
      </c>
      <c r="O58" s="7">
        <v>2.4390243902439025E-2</v>
      </c>
    </row>
    <row r="59" spans="1:15" x14ac:dyDescent="0.25">
      <c r="A59" s="6">
        <v>2025</v>
      </c>
      <c r="B59" s="6" t="s">
        <v>31</v>
      </c>
      <c r="C59" s="6" t="s">
        <v>22</v>
      </c>
      <c r="D59" s="6" t="s">
        <v>13</v>
      </c>
      <c r="E59" s="6">
        <v>8</v>
      </c>
      <c r="F59" s="6" t="s">
        <v>36</v>
      </c>
      <c r="G59" s="6">
        <v>8</v>
      </c>
      <c r="H59" s="7">
        <f>IFERROR(E59/(E59+E61),"")</f>
        <v>1</v>
      </c>
      <c r="I59" s="7">
        <f>IFERROR((E59+E60)/(G59),"")</f>
        <v>1</v>
      </c>
      <c r="J59" s="7">
        <v>0.9</v>
      </c>
      <c r="K59" s="6" t="s">
        <v>17</v>
      </c>
      <c r="L59" s="6" t="str">
        <f>IF(K59="Y",IF(AND(E59=0,E60=0,E61=0),"N/A",
IF(AND(E59=0,E60&gt;0,E61=0),"Currently Meeting, Pending",
IF(AND(E59&gt;0,E60&gt;0,H59+0.005&gt;=J59),"Currently Meeting, Pending",
IF(AND(E59&gt;0,E60&gt;=0,E61&gt;=0,H61+0.005&gt;=J61),"Will Meet Goal",
IF(AND(E59&gt;=0,E60=0,E61&gt;0,I61&lt;J61),"Will Not Meet Goal",
IF(AND(E59&gt;=0,E60&gt;0,E61&gt;0,H60&lt;J60),"Currently Not Meeting, Pending",
"ERROR")))))),
IF(AND(E59=0,E60=0,E61=0),"N/A",
IF(AND(E59=0,E60&gt;0,E61=0),"Goal Met",
IF(AND(E59&gt;0,E60&gt;0,H59+0.005&gt;=J59),"Goal Met",
IF(AND(E59&gt;0,E60&gt;=0,E61&gt;=0,H61+0.005&gt;=J61),"Goal Met",
IF(AND(E59&gt;=0,E60=0,E61&gt;0,H61&lt;J61),"Goal Not Met",
IF(AND(E59&gt;=0,E60&gt;0,E61&gt;0,H60&lt;J60),"Goal Not Met","ERROR")
))))))</f>
        <v>Will Meet Goal</v>
      </c>
      <c r="M59" s="6" t="s">
        <v>32</v>
      </c>
      <c r="N59" s="8">
        <v>46112</v>
      </c>
      <c r="O59" s="7">
        <v>1</v>
      </c>
    </row>
    <row r="60" spans="1:15" x14ac:dyDescent="0.25">
      <c r="A60" s="6">
        <v>2025</v>
      </c>
      <c r="B60" s="6" t="s">
        <v>31</v>
      </c>
      <c r="C60" s="6" t="s">
        <v>22</v>
      </c>
      <c r="D60" s="6" t="s">
        <v>18</v>
      </c>
      <c r="E60" s="6">
        <v>0</v>
      </c>
      <c r="F60" s="6" t="s">
        <v>36</v>
      </c>
      <c r="G60" s="6">
        <v>8</v>
      </c>
      <c r="H60" s="7">
        <f>IFERROR(E59/(E59+E61),"")</f>
        <v>1</v>
      </c>
      <c r="I60" s="7">
        <f>IFERROR((E59+E60)/(G59),"")</f>
        <v>1</v>
      </c>
      <c r="J60" s="7">
        <v>0.9</v>
      </c>
      <c r="K60" s="6" t="s">
        <v>17</v>
      </c>
      <c r="L60" s="6" t="str">
        <f>IF(K59="Y",IF(AND(E59=0,E60=0,E61=0),"N/A",
IF(AND(E59=0,E60&gt;0,E61=0),"Currently Meeting, Pending",
IF(AND(E59&gt;0,E60&gt;0,H59+0.005&gt;=J59),"Currently Meeting, Pending",
IF(AND(E59&gt;0,E60&gt;=0,E61&gt;=0,H61+0.005&gt;=J61),"Will Meet Goal",
IF(AND(E59&gt;=0,E60=0,E61&gt;0,I61&lt;J61),"Will Not Meet Goal",
IF(AND(E59&gt;=0,E60&gt;0,E61&gt;0,H60&lt;J60),"Currently Not Meeting, Pending",
"ERROR")))))),
IF(AND(E59=0,E60=0,E61=0),"N/A",
IF(AND(E59=0,E60&gt;0,E61=0),"Goal Met",
IF(AND(E59&gt;0,E60&gt;0,H59+0.005&gt;=J59),"Goal Met",
IF(AND(E59&gt;0,E60&gt;=0,E61&gt;=0,H61+0.005&gt;=J61),"Goal Met",
IF(AND(E59&gt;=0,E60=0,E61&gt;0,H61&lt;J61),"Goal Not Met",
IF(AND(E59&gt;=0,E60&gt;0,E61&gt;0,H60&lt;J60),"Goal Not Met","ERROR")
))))))</f>
        <v>Will Meet Goal</v>
      </c>
      <c r="M60" s="6" t="s">
        <v>32</v>
      </c>
      <c r="N60" s="8">
        <v>46112</v>
      </c>
      <c r="O60" s="7">
        <v>0</v>
      </c>
    </row>
    <row r="61" spans="1:15" x14ac:dyDescent="0.25">
      <c r="A61" s="6">
        <v>2025</v>
      </c>
      <c r="B61" s="6" t="s">
        <v>31</v>
      </c>
      <c r="C61" s="6" t="s">
        <v>22</v>
      </c>
      <c r="D61" s="6" t="s">
        <v>19</v>
      </c>
      <c r="E61" s="6">
        <v>0</v>
      </c>
      <c r="F61" s="6" t="s">
        <v>36</v>
      </c>
      <c r="G61" s="6">
        <v>8</v>
      </c>
      <c r="H61" s="7">
        <f>IFERROR(E59/(E59+E61),"")</f>
        <v>1</v>
      </c>
      <c r="I61" s="7">
        <f>IFERROR((E59+E60)/(G59),"")</f>
        <v>1</v>
      </c>
      <c r="J61" s="7">
        <v>0.9</v>
      </c>
      <c r="K61" s="6" t="s">
        <v>17</v>
      </c>
      <c r="L61" s="6" t="str">
        <f>IF(K59="Y",IF(AND(E59=0,E60=0,E61=0),"N/A",
IF(AND(E59=0,E60&gt;0,E61=0),"Currently Meeting, Pending",
IF(AND(E59&gt;0,E60&gt;0,H59+0.005&gt;=J59),"Currently Meeting, Pending",
IF(AND(E59&gt;0,E60&gt;=0,E61&gt;=0,H61+0.005&gt;=J61),"Will Meet Goal",
IF(AND(E59&gt;=0,E60=0,E61&gt;0,I61&lt;J61),"Will Not Meet Goal",
IF(AND(E59&gt;=0,E60&gt;0,E61&gt;0,H60&lt;J60),"Currently Not Meeting, Pending",
"ERROR")))))),
IF(AND(E59=0,E60=0,E61=0),"N/A",
IF(AND(E59=0,E60&gt;0,E61=0),"Goal Met",
IF(AND(E59&gt;0,E60&gt;0,H59+0.005&gt;=J59),"Goal Met",
IF(AND(E59&gt;0,E60&gt;=0,E61&gt;=0,H61+0.005&gt;=J61),"Goal Met",
IF(AND(E59&gt;=0,E60=0,E61&gt;0,H61&lt;J61),"Goal Not Met",
IF(AND(E59&gt;=0,E60&gt;0,E61&gt;0,H60&lt;J60),"Goal Not Met","ERROR")
))))))</f>
        <v>Will Meet Goal</v>
      </c>
      <c r="M61" s="6" t="s">
        <v>32</v>
      </c>
      <c r="N61" s="8">
        <v>46112</v>
      </c>
      <c r="O61" s="7">
        <v>0</v>
      </c>
    </row>
    <row r="62" spans="1:15" x14ac:dyDescent="0.25">
      <c r="A62">
        <v>2026</v>
      </c>
      <c r="B62" s="6" t="s">
        <v>31</v>
      </c>
      <c r="C62" s="6" t="s">
        <v>28</v>
      </c>
      <c r="D62" t="s">
        <v>13</v>
      </c>
      <c r="E62" s="10">
        <v>9</v>
      </c>
      <c r="F62" t="s">
        <v>34</v>
      </c>
      <c r="G62">
        <v>6</v>
      </c>
      <c r="H62" s="11">
        <v>1</v>
      </c>
      <c r="I62" s="11">
        <v>1</v>
      </c>
      <c r="J62" s="12">
        <v>0.9</v>
      </c>
      <c r="K62" s="6" t="s">
        <v>17</v>
      </c>
      <c r="L62" t="s">
        <v>41</v>
      </c>
      <c r="M62" t="s">
        <v>42</v>
      </c>
      <c r="N62" s="1">
        <v>46112</v>
      </c>
      <c r="O62" s="11">
        <v>0.83333333333333337</v>
      </c>
    </row>
    <row r="63" spans="1:15" x14ac:dyDescent="0.25">
      <c r="A63">
        <v>2026</v>
      </c>
      <c r="B63" s="6" t="s">
        <v>31</v>
      </c>
      <c r="C63" s="6" t="s">
        <v>28</v>
      </c>
      <c r="D63" t="s">
        <v>18</v>
      </c>
      <c r="E63" s="10">
        <v>1</v>
      </c>
      <c r="F63" t="s">
        <v>34</v>
      </c>
      <c r="G63">
        <v>6</v>
      </c>
      <c r="H63" s="11">
        <v>1</v>
      </c>
      <c r="I63" s="11">
        <v>1</v>
      </c>
      <c r="J63" s="12">
        <v>0.9</v>
      </c>
      <c r="K63" s="6" t="s">
        <v>17</v>
      </c>
      <c r="L63" t="s">
        <v>41</v>
      </c>
      <c r="M63" t="s">
        <v>42</v>
      </c>
      <c r="N63" s="1">
        <v>46112</v>
      </c>
      <c r="O63" s="11">
        <v>0.16666666666666666</v>
      </c>
    </row>
    <row r="64" spans="1:15" x14ac:dyDescent="0.25">
      <c r="A64">
        <v>2026</v>
      </c>
      <c r="B64" s="6" t="s">
        <v>31</v>
      </c>
      <c r="C64" s="6" t="s">
        <v>28</v>
      </c>
      <c r="D64" t="s">
        <v>19</v>
      </c>
      <c r="E64" s="10">
        <v>1</v>
      </c>
      <c r="F64" t="s">
        <v>34</v>
      </c>
      <c r="G64">
        <v>6</v>
      </c>
      <c r="H64" s="11">
        <v>1</v>
      </c>
      <c r="I64" s="11">
        <v>1</v>
      </c>
      <c r="J64" s="12">
        <v>0.9</v>
      </c>
      <c r="K64" s="6" t="s">
        <v>17</v>
      </c>
      <c r="L64" t="s">
        <v>41</v>
      </c>
      <c r="M64" t="s">
        <v>42</v>
      </c>
      <c r="N64" s="1">
        <v>46112</v>
      </c>
      <c r="O64" s="11">
        <v>0</v>
      </c>
    </row>
    <row r="65" spans="1:15" x14ac:dyDescent="0.25">
      <c r="A65">
        <v>2026</v>
      </c>
      <c r="B65" s="6" t="s">
        <v>31</v>
      </c>
      <c r="C65" s="6" t="s">
        <v>30</v>
      </c>
      <c r="D65" t="s">
        <v>13</v>
      </c>
      <c r="E65" s="10">
        <v>1</v>
      </c>
      <c r="F65" t="s">
        <v>33</v>
      </c>
      <c r="G65">
        <v>1</v>
      </c>
      <c r="H65" s="11" t="s">
        <v>43</v>
      </c>
      <c r="I65" s="11">
        <v>1</v>
      </c>
      <c r="J65" s="12">
        <v>0.9</v>
      </c>
      <c r="K65" s="6" t="s">
        <v>17</v>
      </c>
      <c r="L65" t="s">
        <v>41</v>
      </c>
      <c r="M65" t="s">
        <v>44</v>
      </c>
      <c r="N65" s="1">
        <v>46112</v>
      </c>
      <c r="O65" s="11">
        <v>0</v>
      </c>
    </row>
    <row r="66" spans="1:15" x14ac:dyDescent="0.25">
      <c r="A66">
        <v>2026</v>
      </c>
      <c r="B66" s="6" t="s">
        <v>31</v>
      </c>
      <c r="C66" s="6" t="s">
        <v>30</v>
      </c>
      <c r="D66" t="s">
        <v>18</v>
      </c>
      <c r="E66" s="10">
        <v>0</v>
      </c>
      <c r="F66" t="s">
        <v>33</v>
      </c>
      <c r="G66">
        <v>1</v>
      </c>
      <c r="H66" s="11" t="s">
        <v>43</v>
      </c>
      <c r="I66" s="11">
        <v>1</v>
      </c>
      <c r="J66" s="12">
        <v>0.9</v>
      </c>
      <c r="K66" s="6" t="s">
        <v>17</v>
      </c>
      <c r="L66" t="s">
        <v>41</v>
      </c>
      <c r="M66" t="s">
        <v>44</v>
      </c>
      <c r="N66" s="1">
        <v>46112</v>
      </c>
      <c r="O66" s="11">
        <v>1</v>
      </c>
    </row>
    <row r="67" spans="1:15" x14ac:dyDescent="0.25">
      <c r="A67">
        <v>2026</v>
      </c>
      <c r="B67" s="6" t="s">
        <v>31</v>
      </c>
      <c r="C67" s="6" t="s">
        <v>30</v>
      </c>
      <c r="D67" t="s">
        <v>19</v>
      </c>
      <c r="E67" s="10">
        <v>0</v>
      </c>
      <c r="F67" t="s">
        <v>33</v>
      </c>
      <c r="G67">
        <v>1</v>
      </c>
      <c r="H67" s="11" t="s">
        <v>43</v>
      </c>
      <c r="I67" s="11">
        <v>1</v>
      </c>
      <c r="J67" s="12">
        <v>0.9</v>
      </c>
      <c r="K67" s="6" t="s">
        <v>17</v>
      </c>
      <c r="L67" t="s">
        <v>41</v>
      </c>
      <c r="M67" t="s">
        <v>44</v>
      </c>
      <c r="N67" s="1">
        <v>46112</v>
      </c>
      <c r="O67" s="11">
        <v>0</v>
      </c>
    </row>
    <row r="68" spans="1:15" x14ac:dyDescent="0.25">
      <c r="A68">
        <v>2026</v>
      </c>
      <c r="B68" s="6" t="s">
        <v>31</v>
      </c>
      <c r="C68" s="6" t="s">
        <v>21</v>
      </c>
      <c r="D68" t="s">
        <v>13</v>
      </c>
      <c r="E68" s="10">
        <v>12</v>
      </c>
      <c r="F68" t="s">
        <v>35</v>
      </c>
      <c r="G68">
        <v>10</v>
      </c>
      <c r="H68" s="11">
        <v>1</v>
      </c>
      <c r="I68" s="11">
        <v>1</v>
      </c>
      <c r="J68" s="12">
        <v>0.9</v>
      </c>
      <c r="K68" s="6" t="s">
        <v>17</v>
      </c>
      <c r="L68" t="s">
        <v>41</v>
      </c>
      <c r="M68" t="s">
        <v>45</v>
      </c>
      <c r="N68" s="1">
        <v>46112</v>
      </c>
      <c r="O68" s="11">
        <v>0.1</v>
      </c>
    </row>
    <row r="69" spans="1:15" x14ac:dyDescent="0.25">
      <c r="A69">
        <v>2026</v>
      </c>
      <c r="B69" s="6" t="s">
        <v>31</v>
      </c>
      <c r="C69" s="6" t="s">
        <v>21</v>
      </c>
      <c r="D69" t="s">
        <v>18</v>
      </c>
      <c r="E69" s="10">
        <v>3</v>
      </c>
      <c r="F69" t="s">
        <v>35</v>
      </c>
      <c r="G69">
        <v>10</v>
      </c>
      <c r="H69" s="11">
        <v>1</v>
      </c>
      <c r="I69" s="11">
        <v>1</v>
      </c>
      <c r="J69" s="12">
        <v>0.9</v>
      </c>
      <c r="K69" s="6" t="s">
        <v>17</v>
      </c>
      <c r="L69" t="s">
        <v>41</v>
      </c>
      <c r="M69" t="s">
        <v>45</v>
      </c>
      <c r="N69" s="1">
        <v>46112</v>
      </c>
      <c r="O69" s="11">
        <v>0.9</v>
      </c>
    </row>
    <row r="70" spans="1:15" x14ac:dyDescent="0.25">
      <c r="A70">
        <v>2026</v>
      </c>
      <c r="B70" s="6" t="s">
        <v>31</v>
      </c>
      <c r="C70" s="6" t="s">
        <v>21</v>
      </c>
      <c r="D70" t="s">
        <v>19</v>
      </c>
      <c r="E70" s="10">
        <v>0</v>
      </c>
      <c r="F70" t="s">
        <v>35</v>
      </c>
      <c r="G70">
        <v>10</v>
      </c>
      <c r="H70" s="11">
        <v>1</v>
      </c>
      <c r="I70" s="11">
        <v>1</v>
      </c>
      <c r="J70" s="12">
        <v>0.9</v>
      </c>
      <c r="K70" s="6" t="s">
        <v>17</v>
      </c>
      <c r="L70" t="s">
        <v>41</v>
      </c>
      <c r="M70" t="s">
        <v>45</v>
      </c>
      <c r="N70" s="1">
        <v>46112</v>
      </c>
      <c r="O70" s="11">
        <v>0</v>
      </c>
    </row>
    <row r="71" spans="1:15" x14ac:dyDescent="0.25">
      <c r="A71">
        <v>2026</v>
      </c>
      <c r="B71" s="6" t="s">
        <v>31</v>
      </c>
      <c r="C71" s="6" t="s">
        <v>22</v>
      </c>
      <c r="D71" t="s">
        <v>13</v>
      </c>
      <c r="E71" s="10">
        <v>1</v>
      </c>
      <c r="F71" t="s">
        <v>36</v>
      </c>
      <c r="G71">
        <v>3</v>
      </c>
      <c r="H71" s="11" t="s">
        <v>43</v>
      </c>
      <c r="I71" s="11">
        <v>1</v>
      </c>
      <c r="J71" s="12">
        <v>0.9</v>
      </c>
      <c r="K71" s="6" t="s">
        <v>17</v>
      </c>
      <c r="L71" t="s">
        <v>41</v>
      </c>
      <c r="M71" t="s">
        <v>46</v>
      </c>
      <c r="N71" s="1">
        <v>46112</v>
      </c>
      <c r="O71" s="11">
        <v>0</v>
      </c>
    </row>
    <row r="72" spans="1:15" x14ac:dyDescent="0.25">
      <c r="A72">
        <v>2026</v>
      </c>
      <c r="B72" s="6" t="s">
        <v>31</v>
      </c>
      <c r="C72" s="6" t="s">
        <v>22</v>
      </c>
      <c r="D72" t="s">
        <v>18</v>
      </c>
      <c r="E72" s="10">
        <v>5</v>
      </c>
      <c r="F72" t="s">
        <v>36</v>
      </c>
      <c r="G72">
        <v>3</v>
      </c>
      <c r="H72" s="11" t="s">
        <v>43</v>
      </c>
      <c r="I72" s="11">
        <v>1</v>
      </c>
      <c r="J72" s="12">
        <v>0.9</v>
      </c>
      <c r="K72" s="6" t="s">
        <v>17</v>
      </c>
      <c r="L72" t="s">
        <v>41</v>
      </c>
      <c r="M72" t="s">
        <v>46</v>
      </c>
      <c r="N72" s="1">
        <v>46112</v>
      </c>
      <c r="O72" s="11">
        <v>1</v>
      </c>
    </row>
    <row r="73" spans="1:15" x14ac:dyDescent="0.25">
      <c r="A73">
        <v>2026</v>
      </c>
      <c r="B73" s="6" t="s">
        <v>31</v>
      </c>
      <c r="C73" s="6" t="s">
        <v>22</v>
      </c>
      <c r="D73" t="s">
        <v>19</v>
      </c>
      <c r="E73" s="10">
        <v>0</v>
      </c>
      <c r="F73" t="s">
        <v>36</v>
      </c>
      <c r="G73">
        <v>3</v>
      </c>
      <c r="H73" s="11" t="s">
        <v>43</v>
      </c>
      <c r="I73" s="11">
        <v>1</v>
      </c>
      <c r="J73" s="12">
        <v>0.9</v>
      </c>
      <c r="K73" s="6" t="s">
        <v>17</v>
      </c>
      <c r="L73" t="s">
        <v>41</v>
      </c>
      <c r="M73" t="s">
        <v>46</v>
      </c>
      <c r="N73" s="1">
        <v>46112</v>
      </c>
      <c r="O73" s="11">
        <v>0</v>
      </c>
    </row>
  </sheetData>
  <pageMargins left="0.7" right="0.7" top="0.75" bottom="0.75" header="0.3" footer="0.3"/>
  <pageSetup orientation="portrait" verticalDpi="0" r:id="rId1"/>
  <ignoredErrors>
    <ignoredError sqref="G2:G19 G26:G37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Modified xmlns="a82c12e9-f0fe-44ba-8a31-bf8257c71c77" xsi:nil="true"/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A7E783-6263-456B-AC3B-248D995001E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0867c8d-1cc9-4acd-a073-94634f6a764f"/>
    <ds:schemaRef ds:uri="http://schemas.microsoft.com/office/infopath/2007/PartnerControls"/>
    <ds:schemaRef ds:uri="http://purl.org/dc/elements/1.1/"/>
    <ds:schemaRef ds:uri="http://schemas.microsoft.com/office/2006/metadata/properties"/>
    <ds:schemaRef ds:uri="7467b07a-63e4-4526-818f-48c6a4d2dc7d"/>
    <ds:schemaRef ds:uri="a82c12e9-f0fe-44ba-8a31-bf8257c71c7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25D9263-7905-47CA-BA30-1668FD37A0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3730D2-DBC3-4DB8-9327-3DB2FB6A76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Procedural Notifications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McReynolds, Kelly</dc:creator>
  <cp:lastModifiedBy>Wyatt, Bruce *</cp:lastModifiedBy>
  <dcterms:created xsi:type="dcterms:W3CDTF">2019-08-25T19:54:26Z</dcterms:created>
  <dcterms:modified xsi:type="dcterms:W3CDTF">2026-05-21T20:21:11Z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