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atherine.delmundo\OneDrive - FDA\Desktop\SAVA Gap Tool Updates\"/>
    </mc:Choice>
  </mc:AlternateContent>
  <xr:revisionPtr revIDLastSave="0" documentId="13_ncr:1_{20EE3D1A-9187-4BC0-9C2B-9DC5EEC880B0}" xr6:coauthVersionLast="47" xr6:coauthVersionMax="47" xr10:uidLastSave="{00000000-0000-0000-0000-000000000000}"/>
  <bookViews>
    <workbookView xWindow="28680" yWindow="-120" windowWidth="29040" windowHeight="15840" tabRatio="820" activeTab="9" xr2:uid="{00000000-000D-0000-FFFF-FFFF00000000}"/>
  </bookViews>
  <sheets>
    <sheet name="Instructions" sheetId="12" r:id="rId1"/>
    <sheet name="Self-Assessment Summary" sheetId="10" r:id="rId2"/>
    <sheet name="Standard 1" sheetId="5" r:id="rId3"/>
    <sheet name="Standard 2" sheetId="4" r:id="rId4"/>
    <sheet name="Standard 3" sheetId="3" r:id="rId5"/>
    <sheet name="Standard 4" sheetId="2" r:id="rId6"/>
    <sheet name="Standard 5" sheetId="11" r:id="rId7"/>
    <sheet name="Standard 6" sheetId="6" r:id="rId8"/>
    <sheet name="Standard 7" sheetId="7" r:id="rId9"/>
    <sheet name="Standard 8" sheetId="8" r:id="rId10"/>
    <sheet name="Standard 9" sheetId="9" r:id="rId11"/>
  </sheets>
  <definedNames>
    <definedName name="_xlnm.Print_Area" localSheetId="1">'Self-Assessment Summary'!$A$5:$T$32</definedName>
    <definedName name="_xlnm.Print_Area" localSheetId="2">'Standard 1'!$B$1:$G$50</definedName>
    <definedName name="_xlnm.Print_Area" localSheetId="3">'Standard 2'!$B$1:$F$53</definedName>
    <definedName name="_xlnm.Print_Area" localSheetId="4">'Standard 3'!$B$1:$F$55</definedName>
    <definedName name="_xlnm.Print_Area" localSheetId="5">'Standard 4'!$B$1:$F$68</definedName>
    <definedName name="_xlnm.Print_Area" localSheetId="6">'Standard 5'!$B$1:$F$75</definedName>
    <definedName name="_xlnm.Print_Area" localSheetId="7">'Standard 6'!$B$1:$F$45</definedName>
    <definedName name="_xlnm.Print_Area" localSheetId="8">'Standard 7'!$B$1:$F$43</definedName>
    <definedName name="_xlnm.Print_Area" localSheetId="9">'Standard 8'!$B$1:$F$56</definedName>
    <definedName name="_xlnm.Print_Area" localSheetId="10">'Standard 9'!$B$1:$F$49</definedName>
    <definedName name="Text11" localSheetId="6">'Standard 5'!$H$50</definedName>
    <definedName name="Text13" localSheetId="6">'Standard 5'!$H$53</definedName>
    <definedName name="Text14" localSheetId="6">'Standard 5'!$H$55</definedName>
    <definedName name="Text15" localSheetId="6">'Standard 5'!$H$57</definedName>
    <definedName name="Text16" localSheetId="6">'Standard 5'!$H$58</definedName>
    <definedName name="Text17" localSheetId="6">'Standard 5'!$H$59</definedName>
    <definedName name="Text18" localSheetId="6">'Standard 5'!$H$61</definedName>
    <definedName name="Text19" localSheetId="6">'Standard 5'!$H$63</definedName>
    <definedName name="Text2" localSheetId="6">'Standard 5'!$H$40</definedName>
    <definedName name="Text20" localSheetId="6">'Standard 5'!$H$64</definedName>
    <definedName name="Text3" localSheetId="6">'Standard 5'!$H$41</definedName>
    <definedName name="Text5" localSheetId="6">'Standard 5'!$H$43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3" l="1"/>
  <c r="C13" i="9"/>
  <c r="C13" i="8"/>
  <c r="C13" i="7"/>
  <c r="C13" i="6"/>
  <c r="C13" i="11"/>
  <c r="C13" i="2"/>
  <c r="C13" i="3"/>
  <c r="C29" i="3"/>
  <c r="C13" i="4"/>
  <c r="C13" i="5"/>
  <c r="C29" i="2" l="1"/>
  <c r="C21" i="10" l="1"/>
  <c r="H63" i="2"/>
  <c r="N20" i="10" s="1"/>
  <c r="H62" i="2"/>
  <c r="M20" i="10" s="1"/>
  <c r="H61" i="2"/>
  <c r="L20" i="10" s="1"/>
  <c r="H60" i="2"/>
  <c r="K20" i="10" s="1"/>
  <c r="H59" i="2"/>
  <c r="J20" i="10" s="1"/>
  <c r="H58" i="2"/>
  <c r="I20" i="10" s="1"/>
  <c r="H57" i="2"/>
  <c r="H20" i="10" s="1"/>
  <c r="H56" i="2"/>
  <c r="G20" i="10" s="1"/>
  <c r="H55" i="2"/>
  <c r="F20" i="10" s="1"/>
  <c r="H53" i="2"/>
  <c r="R19" i="10" s="1"/>
  <c r="H54" i="2"/>
  <c r="E20" i="10" s="1"/>
  <c r="H52" i="2"/>
  <c r="H51" i="2"/>
  <c r="H50" i="2"/>
  <c r="K47" i="9" l="1"/>
  <c r="H47" i="9"/>
  <c r="K26" i="10" s="1"/>
  <c r="K46" i="9"/>
  <c r="H46" i="9"/>
  <c r="J26" i="10" s="1"/>
  <c r="K44" i="9"/>
  <c r="H44" i="9"/>
  <c r="I26" i="10" s="1"/>
  <c r="K43" i="9"/>
  <c r="H43" i="9"/>
  <c r="H26" i="10" s="1"/>
  <c r="K41" i="9"/>
  <c r="H41" i="9"/>
  <c r="G26" i="10" s="1"/>
  <c r="K40" i="9"/>
  <c r="H40" i="9"/>
  <c r="K39" i="9"/>
  <c r="H39" i="9"/>
  <c r="J38" i="9"/>
  <c r="C29" i="9"/>
  <c r="C17" i="9"/>
  <c r="A26" i="10" s="1"/>
  <c r="K1" i="9"/>
  <c r="K54" i="8"/>
  <c r="H54" i="8"/>
  <c r="Q25" i="10" s="1"/>
  <c r="K53" i="8"/>
  <c r="H53" i="8"/>
  <c r="P25" i="10" s="1"/>
  <c r="K52" i="8"/>
  <c r="H52" i="8"/>
  <c r="O25" i="10" s="1"/>
  <c r="K51" i="8"/>
  <c r="H51" i="8"/>
  <c r="N25" i="10" s="1"/>
  <c r="K50" i="8"/>
  <c r="H50" i="8"/>
  <c r="M25" i="10" s="1"/>
  <c r="K49" i="8"/>
  <c r="H49" i="8"/>
  <c r="L25" i="10" s="1"/>
  <c r="K48" i="8"/>
  <c r="H48" i="8"/>
  <c r="K25" i="10" s="1"/>
  <c r="K47" i="8"/>
  <c r="H47" i="8"/>
  <c r="J25" i="10" s="1"/>
  <c r="H46" i="8"/>
  <c r="K45" i="8"/>
  <c r="H45" i="8"/>
  <c r="I25" i="10" s="1"/>
  <c r="K44" i="8"/>
  <c r="H44" i="8"/>
  <c r="H25" i="10" s="1"/>
  <c r="H43" i="8"/>
  <c r="K42" i="8"/>
  <c r="H42" i="8"/>
  <c r="G25" i="10" s="1"/>
  <c r="K41" i="8"/>
  <c r="H41" i="8"/>
  <c r="F25" i="10" s="1"/>
  <c r="H40" i="8"/>
  <c r="K39" i="8"/>
  <c r="H39" i="8"/>
  <c r="J38" i="8"/>
  <c r="C29" i="8"/>
  <c r="C17" i="8"/>
  <c r="A25" i="10" s="1"/>
  <c r="K1" i="8"/>
  <c r="K41" i="7"/>
  <c r="H41" i="7"/>
  <c r="F24" i="10" s="1"/>
  <c r="H40" i="7"/>
  <c r="K39" i="7"/>
  <c r="H39" i="7"/>
  <c r="J35" i="7" s="1"/>
  <c r="D24" i="10" s="1"/>
  <c r="J38" i="7"/>
  <c r="C29" i="7"/>
  <c r="C17" i="7"/>
  <c r="A24" i="10" s="1"/>
  <c r="K1" i="7"/>
  <c r="K43" i="6"/>
  <c r="H43" i="6"/>
  <c r="H23" i="10" s="1"/>
  <c r="K42" i="6"/>
  <c r="H42" i="6"/>
  <c r="G23" i="10" s="1"/>
  <c r="H41" i="6"/>
  <c r="K40" i="6"/>
  <c r="H40" i="6"/>
  <c r="F23" i="10" s="1"/>
  <c r="K39" i="6"/>
  <c r="H39" i="6"/>
  <c r="J38" i="6"/>
  <c r="C29" i="6"/>
  <c r="C17" i="6"/>
  <c r="A23" i="10" s="1"/>
  <c r="K1" i="6"/>
  <c r="K73" i="11"/>
  <c r="H73" i="11"/>
  <c r="Q22" i="10" s="1"/>
  <c r="K72" i="11"/>
  <c r="H72" i="11"/>
  <c r="P22" i="10" s="1"/>
  <c r="K71" i="11"/>
  <c r="H71" i="11"/>
  <c r="O22" i="10" s="1"/>
  <c r="K70" i="11"/>
  <c r="H70" i="11"/>
  <c r="N22" i="10" s="1"/>
  <c r="K69" i="11"/>
  <c r="H69" i="11"/>
  <c r="M22" i="10" s="1"/>
  <c r="K68" i="11"/>
  <c r="H68" i="11"/>
  <c r="L22" i="10" s="1"/>
  <c r="K67" i="11"/>
  <c r="H67" i="11"/>
  <c r="K22" i="10" s="1"/>
  <c r="K66" i="11"/>
  <c r="H66" i="11"/>
  <c r="J22" i="10" s="1"/>
  <c r="K65" i="11"/>
  <c r="H65" i="11"/>
  <c r="I22" i="10" s="1"/>
  <c r="K64" i="11"/>
  <c r="H64" i="11"/>
  <c r="H22" i="10" s="1"/>
  <c r="K63" i="11"/>
  <c r="H63" i="11"/>
  <c r="G22" i="10" s="1"/>
  <c r="H62" i="11"/>
  <c r="K61" i="11"/>
  <c r="H61" i="11"/>
  <c r="F22" i="10" s="1"/>
  <c r="H60" i="11"/>
  <c r="K59" i="11"/>
  <c r="H59" i="11"/>
  <c r="E22" i="10" s="1"/>
  <c r="K58" i="11"/>
  <c r="H58" i="11"/>
  <c r="T21" i="10" s="1"/>
  <c r="K57" i="11"/>
  <c r="H57" i="11"/>
  <c r="S21" i="10" s="1"/>
  <c r="H56" i="11"/>
  <c r="K55" i="11"/>
  <c r="H55" i="11"/>
  <c r="R21" i="10" s="1"/>
  <c r="H54" i="11"/>
  <c r="K53" i="11"/>
  <c r="H53" i="11"/>
  <c r="Q21" i="10" s="1"/>
  <c r="K52" i="11"/>
  <c r="H52" i="11"/>
  <c r="P21" i="10" s="1"/>
  <c r="H51" i="11"/>
  <c r="K50" i="11"/>
  <c r="H50" i="11"/>
  <c r="O21" i="10" s="1"/>
  <c r="K49" i="11"/>
  <c r="H49" i="11"/>
  <c r="N21" i="10" s="1"/>
  <c r="H48" i="11"/>
  <c r="K47" i="11"/>
  <c r="H47" i="11"/>
  <c r="M21" i="10" s="1"/>
  <c r="K46" i="11"/>
  <c r="H46" i="11"/>
  <c r="L21" i="10" s="1"/>
  <c r="K45" i="11"/>
  <c r="H45" i="11"/>
  <c r="K21" i="10" s="1"/>
  <c r="K44" i="11"/>
  <c r="H44" i="11"/>
  <c r="J21" i="10" s="1"/>
  <c r="K43" i="11"/>
  <c r="H43" i="11"/>
  <c r="I21" i="10" s="1"/>
  <c r="K42" i="11"/>
  <c r="H42" i="11"/>
  <c r="H21" i="10" s="1"/>
  <c r="K41" i="11"/>
  <c r="H41" i="11"/>
  <c r="K40" i="11"/>
  <c r="H40" i="11"/>
  <c r="F21" i="10" s="1"/>
  <c r="K39" i="11"/>
  <c r="H39" i="11"/>
  <c r="E21" i="10" s="1"/>
  <c r="J38" i="11"/>
  <c r="C29" i="11"/>
  <c r="C17" i="11"/>
  <c r="A21" i="10" s="1"/>
  <c r="K1" i="11"/>
  <c r="K66" i="2"/>
  <c r="H66" i="2"/>
  <c r="P20" i="10" s="1"/>
  <c r="K65" i="2"/>
  <c r="H65" i="2"/>
  <c r="O20" i="10" s="1"/>
  <c r="H64" i="2"/>
  <c r="K52" i="2"/>
  <c r="Q19" i="10"/>
  <c r="K51" i="2"/>
  <c r="P19" i="10"/>
  <c r="K50" i="2"/>
  <c r="O19" i="10"/>
  <c r="K49" i="2"/>
  <c r="H49" i="2"/>
  <c r="N19" i="10" s="1"/>
  <c r="K48" i="2"/>
  <c r="H48" i="2"/>
  <c r="M19" i="10" s="1"/>
  <c r="K47" i="2"/>
  <c r="H47" i="2"/>
  <c r="L19" i="10" s="1"/>
  <c r="K46" i="2"/>
  <c r="H46" i="2"/>
  <c r="K19" i="10" s="1"/>
  <c r="K45" i="2"/>
  <c r="H45" i="2"/>
  <c r="J19" i="10" s="1"/>
  <c r="K44" i="2"/>
  <c r="H44" i="2"/>
  <c r="I19" i="10" s="1"/>
  <c r="K43" i="2"/>
  <c r="H43" i="2"/>
  <c r="H19" i="10" s="1"/>
  <c r="H42" i="2"/>
  <c r="K41" i="2"/>
  <c r="H41" i="2"/>
  <c r="G19" i="10" s="1"/>
  <c r="K40" i="2"/>
  <c r="H40" i="2"/>
  <c r="K39" i="2"/>
  <c r="H39" i="2"/>
  <c r="E19" i="10" s="1"/>
  <c r="J38" i="2"/>
  <c r="C17" i="2"/>
  <c r="A19" i="10" s="1"/>
  <c r="K1" i="2"/>
  <c r="K53" i="3"/>
  <c r="H53" i="3"/>
  <c r="N18" i="10" s="1"/>
  <c r="H52" i="3"/>
  <c r="K51" i="3"/>
  <c r="H51" i="3"/>
  <c r="M18" i="10" s="1"/>
  <c r="H50" i="3"/>
  <c r="K49" i="3"/>
  <c r="H49" i="3"/>
  <c r="L18" i="10" s="1"/>
  <c r="K48" i="3"/>
  <c r="H48" i="3"/>
  <c r="K18" i="10" s="1"/>
  <c r="K47" i="3"/>
  <c r="H47" i="3"/>
  <c r="J18" i="10" s="1"/>
  <c r="H46" i="3"/>
  <c r="K45" i="3"/>
  <c r="H45" i="3"/>
  <c r="I18" i="10" s="1"/>
  <c r="H44" i="3"/>
  <c r="K43" i="3"/>
  <c r="H43" i="3"/>
  <c r="H18" i="10" s="1"/>
  <c r="H42" i="3"/>
  <c r="K41" i="3"/>
  <c r="H41" i="3"/>
  <c r="G18" i="10" s="1"/>
  <c r="K40" i="3"/>
  <c r="H40" i="3"/>
  <c r="F18" i="10" s="1"/>
  <c r="K39" i="3"/>
  <c r="H39" i="3"/>
  <c r="E18" i="10" s="1"/>
  <c r="J38" i="3"/>
  <c r="A18" i="10"/>
  <c r="K1" i="3"/>
  <c r="K51" i="4"/>
  <c r="H51" i="4"/>
  <c r="M17" i="10" s="1"/>
  <c r="K49" i="4"/>
  <c r="H49" i="4"/>
  <c r="L17" i="10" s="1"/>
  <c r="K48" i="4"/>
  <c r="H48" i="4"/>
  <c r="K17" i="10" s="1"/>
  <c r="K46" i="4"/>
  <c r="H46" i="4"/>
  <c r="J17" i="10" s="1"/>
  <c r="K45" i="4"/>
  <c r="H45" i="4"/>
  <c r="I17" i="10" s="1"/>
  <c r="K43" i="4"/>
  <c r="H43" i="4"/>
  <c r="H17" i="10" s="1"/>
  <c r="K42" i="4"/>
  <c r="H42" i="4"/>
  <c r="G17" i="10" s="1"/>
  <c r="K40" i="4"/>
  <c r="H40" i="4"/>
  <c r="K39" i="4"/>
  <c r="H39" i="4"/>
  <c r="J38" i="4"/>
  <c r="C29" i="4"/>
  <c r="C17" i="4"/>
  <c r="A17" i="10" s="1"/>
  <c r="K1" i="4"/>
  <c r="K48" i="5"/>
  <c r="H48" i="5"/>
  <c r="K16" i="10" s="1"/>
  <c r="K46" i="5"/>
  <c r="H46" i="5"/>
  <c r="J16" i="10" s="1"/>
  <c r="K44" i="5"/>
  <c r="H44" i="5"/>
  <c r="I16" i="10" s="1"/>
  <c r="K43" i="5"/>
  <c r="H43" i="5"/>
  <c r="H16" i="10" s="1"/>
  <c r="K41" i="5"/>
  <c r="H41" i="5"/>
  <c r="G16" i="10" s="1"/>
  <c r="K40" i="5"/>
  <c r="H40" i="5"/>
  <c r="F16" i="10" s="1"/>
  <c r="K39" i="5"/>
  <c r="H39" i="5"/>
  <c r="J38" i="5"/>
  <c r="C29" i="5"/>
  <c r="C17" i="5"/>
  <c r="A16" i="10" s="1"/>
  <c r="K1" i="5"/>
  <c r="A32" i="10"/>
  <c r="C26" i="10"/>
  <c r="C25" i="10"/>
  <c r="C24" i="10"/>
  <c r="C23" i="10"/>
  <c r="C19" i="10"/>
  <c r="C18" i="10"/>
  <c r="C17" i="10"/>
  <c r="C16" i="10"/>
  <c r="J39" i="11" l="1"/>
  <c r="J35" i="9"/>
  <c r="D26" i="10" s="1"/>
  <c r="F26" i="10"/>
  <c r="J35" i="4"/>
  <c r="D17" i="10" s="1"/>
  <c r="F17" i="10"/>
  <c r="J39" i="6"/>
  <c r="E23" i="10"/>
  <c r="J39" i="8"/>
  <c r="E25" i="10"/>
  <c r="J39" i="4"/>
  <c r="E17" i="10"/>
  <c r="J39" i="9"/>
  <c r="E26" i="10"/>
  <c r="J35" i="6"/>
  <c r="D23" i="10" s="1"/>
  <c r="J39" i="7"/>
  <c r="E24" i="10"/>
  <c r="J35" i="8"/>
  <c r="D25" i="10" s="1"/>
  <c r="J39" i="2"/>
  <c r="J35" i="2"/>
  <c r="D19" i="10" s="1"/>
  <c r="F19" i="10"/>
  <c r="J39" i="5"/>
  <c r="E16" i="10"/>
  <c r="J35" i="11"/>
  <c r="D21" i="10" s="1"/>
  <c r="G21" i="10"/>
  <c r="J35" i="3"/>
  <c r="D18" i="10" s="1"/>
  <c r="J39" i="3"/>
  <c r="J35" i="5"/>
  <c r="D16" i="10" s="1"/>
</calcChain>
</file>

<file path=xl/sharedStrings.xml><?xml version="1.0" encoding="utf-8"?>
<sst xmlns="http://schemas.openxmlformats.org/spreadsheetml/2006/main" count="711" uniqueCount="458">
  <si>
    <t>Standard 5: Foodborne Illness and Food Defense Preparedness and Response</t>
  </si>
  <si>
    <t>http://www.fda.gov/downloads/Food/GuidanceRegulation/RetailFoodProtection/ProgramStandards/UCM372504.pdf</t>
  </si>
  <si>
    <t>PROGRAM SELF-ASSESSMENT (SA) SUMMARY</t>
  </si>
  <si>
    <t xml:space="preserve">Printed Name of the Person who conducted the SA: </t>
  </si>
  <si>
    <t>Self-Assessor’s Title:</t>
  </si>
  <si>
    <t>Jurisdiction Name:</t>
  </si>
  <si>
    <t>Jurisdiction Address:</t>
  </si>
  <si>
    <t>Phone / Fax / E-mail:</t>
  </si>
  <si>
    <t>Date the Standard 5 Self-Assessment was Completed:</t>
  </si>
  <si>
    <t>VERIFICATION AUDIT (VA) SUMMARY</t>
  </si>
  <si>
    <t xml:space="preserve">Printed Name of the Person who conducted the VA: </t>
  </si>
  <si>
    <t>Verification Auditor’s Title:</t>
  </si>
  <si>
    <t xml:space="preserve">Auditor’s Jurisdiction Name: </t>
  </si>
  <si>
    <t>Auditor’s Jurisdiction Address:</t>
  </si>
  <si>
    <t>Date the Verification Audit of Standard 5 was Completed:</t>
  </si>
  <si>
    <t xml:space="preserve">VA indicates the Jurisdiction MEETS the Standard 5 criteria: </t>
  </si>
  <si>
    <t>YES</t>
  </si>
  <si>
    <t>NO</t>
  </si>
  <si>
    <t>Table 6 - Program Self-Assessment and Verification Audit Table for Standard 5</t>
  </si>
  <si>
    <t>Standard Sub-Elements Criteria</t>
  </si>
  <si>
    <t>SA MET</t>
  </si>
  <si>
    <t>Self-Assessor’s Comments</t>
  </si>
  <si>
    <t>VA MET</t>
  </si>
  <si>
    <t>If NO, why criterion not met</t>
  </si>
  <si>
    <t>a. The program has written operating procedures for responding to and/or conducting investigations of foodborne illness and food-related injury that clearly identify the roles, duties, and responsibilities of program staff and how the program interacts with other relevant departments and agencies. (The procedures may be contained in a single source document or in multiple documents.)</t>
  </si>
  <si>
    <t>1A</t>
  </si>
  <si>
    <t>b. The program maintains contact lists for individuals, departments, and agencies that may be involved in the investigation of foodborne illnesses, food-related injuries or contamination of food.</t>
  </si>
  <si>
    <t>1B</t>
  </si>
  <si>
    <t>c. The program maintains a written operating procedure or a Memorandum of Understanding (MOU) with the appropriate epidemiological investigation program/department to conduct foodborne illness investigations and to report findings. The operating procedure or MOU clearly identifies the roles, duties, and responsibilities of each party.</t>
  </si>
  <si>
    <t>1C</t>
  </si>
  <si>
    <t>1D</t>
  </si>
  <si>
    <t>e. Program procedures describe the disposition, action, or follow-up, and reporting required for each type of complaint or referral report.</t>
  </si>
  <si>
    <t>1E</t>
  </si>
  <si>
    <t>f. Program procedures require disposition, action or follow-up on each complaint or referral report alleging food-related illness or injury within 24 hours.</t>
  </si>
  <si>
    <t>1F</t>
  </si>
  <si>
    <t>g. The program has established procedures and guidance for collecting information on the suspect foods’ preparation, storage or handling during on-site illness, food-injury, or outbreak investigations.</t>
  </si>
  <si>
    <t>1G</t>
  </si>
  <si>
    <t>h. Program procedures provide guidance for immediate notification of appropriate law enforcement agencies if at any time intentional food contamination is suspected.</t>
  </si>
  <si>
    <t>1H</t>
  </si>
  <si>
    <t>i. Program procedures provide guidance for the notification of appropriate state and/or federal agencies when a complaint involves a product that originated outside the agency’s jurisdiction or has been shipped interstate.</t>
  </si>
  <si>
    <t>1I</t>
  </si>
  <si>
    <t>2. Reporting Procedures</t>
  </si>
  <si>
    <t>a. Possible contributing factors to the illness, food-related injury, or intentional food contamination are identified in each on-site investigation report.</t>
  </si>
  <si>
    <t>2A</t>
  </si>
  <si>
    <t>b. The program shares final reports of investigations with the state epidemiologist and reports of confirmed disease outbreaks with CDC.</t>
  </si>
  <si>
    <t>2B</t>
  </si>
  <si>
    <t>3.  Laboratory Support Documentation</t>
  </si>
  <si>
    <t>a. The program has a letter of understanding, written procedures, contract or MOU acknowledging that a laboratory(s) is willing and able to provide analytical support to the jurisdiction’s food program. The documentation describes the type of biological, chemical, radiological contaminants or other food adulterants that can be identified by the laboratory. The laboratory support available includes the ability to conduct environmental, food, and/or clinical sample analyses.</t>
  </si>
  <si>
    <t>3A</t>
  </si>
  <si>
    <t>b. The program maintains a list of alternative laboratory contacts from which assistance could be sought in the event that a food-related emergency exceeds the capability of the primary support lab(s) listed in paragraph 3.a. This list should also identify potential sources of laboratory support such as FDA, USDA, CDC, or environmental laboratories for specific analysis that cannot be performed by the jurisdiction’s primary laboratory(s).</t>
  </si>
  <si>
    <t>3B</t>
  </si>
  <si>
    <t>4. Trace-back Procedures</t>
  </si>
  <si>
    <t>a. Program management has an established procedure to address the trace-back of foods implicated in an illness, outbreak or intentional food contamination. The track-back procedure provides for the coordinated involvement of all appropriate agencies and identifies a coordinator to guide the investigation. Trace-back reports are shared with all agencies involved and with CDC.</t>
  </si>
  <si>
    <t>4A</t>
  </si>
  <si>
    <t>5. Recalls</t>
  </si>
  <si>
    <t>a. Program management has an established procedure to address the recall of foods implicated in an illness, outbreak, or intentional food contamination.</t>
  </si>
  <si>
    <t>5A</t>
  </si>
  <si>
    <t>5B</t>
  </si>
  <si>
    <t>c. Written policies and procedures exist for verifying the effectiveness of recall actions by firms (effectiveness checks) when requested by another agency.</t>
  </si>
  <si>
    <t>5C</t>
  </si>
  <si>
    <t>6. Media Management</t>
  </si>
  <si>
    <t>6A</t>
  </si>
  <si>
    <t>7. Data Review and Analysis</t>
  </si>
  <si>
    <t>a. At least once per year, the program conducts a review of the data in the complaint log or database and the illness and food-related injury investigations to identify trends and possible contributing factors that are most likely to cause illness or injury. These periodic reviews of multiple complaints and contributing factors may suggest a need for further investigations and may suggest steps for illness prevention.</t>
  </si>
  <si>
    <t>7A</t>
  </si>
  <si>
    <t>7B1</t>
  </si>
  <si>
    <t>2) Multiple complaints on the same establishment type;</t>
  </si>
  <si>
    <t>7B2</t>
  </si>
  <si>
    <t>3) Multiple complaints implicating the same food;</t>
  </si>
  <si>
    <t>7B3</t>
  </si>
  <si>
    <t>4) Multiple complaints associated with similar food preparation processes;</t>
  </si>
  <si>
    <t>7B4</t>
  </si>
  <si>
    <t>5) Number of confirmed foodborne disease outbreaks;</t>
  </si>
  <si>
    <t>7B5</t>
  </si>
  <si>
    <t>6) Number of foodborne disease outbreaks and suspect foodborne disease outbreaks;</t>
  </si>
  <si>
    <t>7B6</t>
  </si>
  <si>
    <t>7) Contributing factors most often identified;</t>
  </si>
  <si>
    <t>7B7</t>
  </si>
  <si>
    <t>8) Number of complaints involving real and alleged threats of intentional food contamination; and</t>
  </si>
  <si>
    <t>7B8</t>
  </si>
  <si>
    <t>9) Number of complaints involving the same agent and any complaints involving unusual agents when agents are identified.</t>
  </si>
  <si>
    <t>7B9</t>
  </si>
  <si>
    <t>c. In the event that there have been no illness or food-related injury outbreak investigations conducted during the twelve months prior to the trend analysis, program management will plan and conduct a mock foodborne illness or food defense investigation to test program readiness. The mock investigation should simulate response to an actual illness outbreak and include on-site inspection, sample collection and analysis. A mock investigation must be completed at least once per year when no illness outbreak investigations occur.</t>
  </si>
  <si>
    <t>7C</t>
  </si>
  <si>
    <t>     </t>
  </si>
  <si>
    <t>General notes Pertaining to the Program Self-Assessment or the Verification Audit</t>
  </si>
  <si>
    <t>Notes:</t>
  </si>
  <si>
    <t>On the current worksheet, the "Jurisdiction Name" field, cell "B13" is changed by entering data on worksheet “Self-Assessment Summary", cell "D13".</t>
  </si>
  <si>
    <t>On the current worksheet, "Yes" answers to cells C39, C40, C41, C42, C43, C44, C45, C46, C47, C49, C50, C52, C53, C55, C57, C58, C59, C61, C63, C64, C65, C66, C67, C68, C69, C70, C71, C72, and C73 change C17 from "No" to "Yes"</t>
  </si>
  <si>
    <t>On the current worksheet, "Yes" answers to cells E39, E40, E41, E42, E43, E44, E45, E46, E47, E49, E50, E52, E53, E55, E57, E58, E59, E61, E63, E64, E65, E66, E67, E68, E69, E70, E71, E72, and E73 change C29 from "No" to "Yes"</t>
  </si>
  <si>
    <t xml:space="preserve">Jurisdiction Name: </t>
  </si>
  <si>
    <t xml:space="preserve">Report completed by: </t>
  </si>
  <si>
    <t>Date:</t>
  </si>
  <si>
    <t>Program Standards Version:</t>
  </si>
  <si>
    <t>Self-Assessment Period</t>
  </si>
  <si>
    <t>Table 1 - Summary Table of Progress Towards Meeting the Retail Program Standards</t>
  </si>
  <si>
    <t>MET</t>
  </si>
  <si>
    <t>NO.</t>
  </si>
  <si>
    <t>STANDARD TITLE</t>
  </si>
  <si>
    <t>PROGRESS</t>
  </si>
  <si>
    <r>
      <t>STANDARD ELEMENTS*</t>
    </r>
    <r>
      <rPr>
        <b/>
        <sz val="10"/>
        <color indexed="9"/>
        <rFont val="Times New Roman"/>
        <family val="1"/>
      </rPr>
      <t/>
    </r>
  </si>
  <si>
    <t>* Elements that are met are identified by strikethrough text.</t>
  </si>
  <si>
    <t>http://www.fda.gov/Food/GuidanceRegulation/RetailFoodProtection/ProgramStandards/ucm245409.htm</t>
  </si>
  <si>
    <t>All the cells on the current worksheet are locked from editing to preserve the formulas except cells D3, D4, D5 and D7. The unlocked cells require data entry and are identified by underline and aqua color.</t>
  </si>
  <si>
    <t>Clicking the underlined text in the "STANDARD TITLE" column in Table 1 will navigate the user to the Standard "worksheet" represented by the text.</t>
  </si>
  <si>
    <t>Clicking the underlined text in the "STANDARD ELEMENTS" column in Table 1 will navigate the user to the Standard "worksheet" and Standard sub-element "row" represented by the text.</t>
  </si>
  <si>
    <t>Progress Column Notations: "SA Met" means a Standard is Fully Met based on the Self-Assessment data and  "Audited" means a Standard is Fully Met and Audited.</t>
  </si>
  <si>
    <t>An answer "Yes" to worksheet  "Standard 1" , cell "C39" and/or cell "E39" will change worksheet “Self-Assessment Summary", cell "E10" to a strikethrough.</t>
  </si>
  <si>
    <t>An answer "Yes" to worksheet  "Standard 1" , cell "C40" and/or cell "E40" will change worksheet “Self-Assessment Summary", cell "F10" to a strikethrough.</t>
  </si>
  <si>
    <t>An answer "Yes" to worksheet  "Standard 1" , cell "C41" and/or cell "E41" will change worksheet “Self-Assessment Summary", cell "G10" to a strikethrough.</t>
  </si>
  <si>
    <t>An answer "Yes" to worksheet  "Standard 1" , cell "C43" and/or cell "E43" will change worksheet “Self-Assessment Summary", cell "H10" to a strikethrough.</t>
  </si>
  <si>
    <t>An answer "Yes" to worksheet  "Standard 1" , cell "C44" and/or cell "E44" will change worksheet “Self-Assessment Summary", cell "I10" to a strikethrough.</t>
  </si>
  <si>
    <t>An answer "Yes" to worksheet  "Standard 1" , cell "C46" and/or cell "E46" will change worksheet “Self-Assessment Summary", cell "J10" to a strikethrough.</t>
  </si>
  <si>
    <t>An answer "Yes" to worksheet  "Standard 1" , cell "C48" and/or cell "E48" will change worksheet “Self-Assessment Summary", cell "K10" to a strikethrough.</t>
  </si>
  <si>
    <t>An answer "Yes" to worksheet  "Standard 2" , cell "C39" and/or cell "E39" will change worksheet “Self-Assessment Summary", cell "E11" to a strikethrough.</t>
  </si>
  <si>
    <t>An answer "Yes" to worksheet  "Standard 2" , cell "C40" and/or cell "E40" will change worksheet “Self-Assessment Summary", cell "F11" to a strikethrough.</t>
  </si>
  <si>
    <t>An answer "Yes" to worksheet  "Standard 2" , cell "C42" and/or cell "E42" will change worksheet “Self-Assessment Summary", cell "G11" to a strikethrough.</t>
  </si>
  <si>
    <t>An answer "Yes" to worksheet  "Standard 2" , cell "C43" and/or cell "E43" will change worksheet “Self-Assessment Summary", cell "H11" to a strikethrough.</t>
  </si>
  <si>
    <t>An answer "Yes" to worksheet  "Standard 2" , cell "C45" and/or cell "E45" will change worksheet “Self-Assessment Summary", cell "I11" to a strikethrough.</t>
  </si>
  <si>
    <t>An answer "Yes" to worksheet  "Standard 2" , cell "C46" and/or cell "E46" will change worksheet “Self-Assessment Summary", cell "J11" to a strikethrough.</t>
  </si>
  <si>
    <t>An answer "Yes" to worksheet  "Standard 2" , cell "C48" and/or cell "E48" will change worksheet “Self-Assessment Summary", cell "K11" to a strikethrough.</t>
  </si>
  <si>
    <t>An answer "Yes" to worksheet  "Standard 2" , cell "C49" and/or cell "E49" will change worksheet “Self-Assessment Summary", cell "L11" to a strikethrough.</t>
  </si>
  <si>
    <t>An answer "Yes" to worksheet  "Standard 2" , cell "C51" and/or cell "E51" will change worksheet “Self-Assessment Summary", cell "M11" to a strikethrough.</t>
  </si>
  <si>
    <t>An answer "Yes" to worksheet  "Standard 3" , cell "C39" and/or cell "E39" will change worksheet “Self-Assessment Summary", cell "E12" to a strikethrough.</t>
  </si>
  <si>
    <t>An answer "Yes" to worksheet  "Standard 3" , cell "C40" and/or cell "E40" will change worksheet “Self-Assessment Summary", cell "F12" to a strikethrough.</t>
  </si>
  <si>
    <t>An answer "Yes" to worksheet  "Standard 3" , cell "C41" and/or cell "E41" will change worksheet “Self-Assessment Summary", cell "G12" to a strikethrough.</t>
  </si>
  <si>
    <t>An answer "Yes" to worksheet  "Standard 3" , cell "C43" and/or cell "E43" will change worksheet “Self-Assessment Summary", cell "H12" to a strikethrough.</t>
  </si>
  <si>
    <t>An answer "Yes" to worksheet  "Standard 3" , cell "C45" and/or cell "E45" will change worksheet “Self-Assessment Summary", cell "I12" to a strikethrough.</t>
  </si>
  <si>
    <t>An answer "Yes" to worksheet  "Standard 3" , cell "C47" and/or cell "E47" will change worksheet “Self-Assessment Summary", cell "J12" to a strikethrough.</t>
  </si>
  <si>
    <t>An answer "Yes" to worksheet  "Standard 3" , cell "C48" and/or cell "E48" will change worksheet “Self-Assessment Summary", cell "K12" to a strikethrough.</t>
  </si>
  <si>
    <t>An answer "Yes" to worksheet  "Standard 3" , cell "C49" and/or cell "E49" will change worksheet “Self-Assessment Summary", cell "L12" to a strikethrough.</t>
  </si>
  <si>
    <t>An answer "Yes" to worksheet  "Standard 3" , cell "C51" and/or cell "E51" will change worksheet “Self-Assessment Summary", cell "M12" to a strikethrough.</t>
  </si>
  <si>
    <t>An answer "Yes" to worksheet  "Standard 3" , cell "C53" and/or cell "E53" will change worksheet “Self-Assessment Summary", cell "N12" to a strikethrough.</t>
  </si>
  <si>
    <t>An answer "Yes" to worksheet  "Standard 4" , cell "C39" and/or cell "E39" will change worksheet “Self-Assessment Summary", cell "E13" to a strikethrough.</t>
  </si>
  <si>
    <t>An answer "Yes" to worksheet  "Standard 4" , cell "C40" and/or cell "E40" will change worksheet “Self-Assessment Summary", cell "F13" to a strikethrough.</t>
  </si>
  <si>
    <t>An answer "Yes" to worksheet  "Standard 4" , cell "C41" and/or cell "E41" will change worksheet “Self-Assessment Summary", cell "G13" to a strikethrough.</t>
  </si>
  <si>
    <t>An answer "Yes" to worksheet  "Standard 4" , cell "C43" and/or cell "E43" will change worksheet “Self-Assessment Summary", cell "H13" to a strikethrough.</t>
  </si>
  <si>
    <t>An answer "Yes" to worksheet  "Standard 4" , cell "C44" and/or cell "E44" will change worksheet “Self-Assessment Summary", cell "I13" to a strikethrough.</t>
  </si>
  <si>
    <t>An answer "Yes" to worksheet  "Standard 4" , cell "C45" and/or cell "E45" will change worksheet “Self-Assessment Summary", cell "J13" to a strikethrough.</t>
  </si>
  <si>
    <t>An answer "Yes" to worksheet  "Standard 4" , cell "C46" and/or cell "E46" will change worksheet “Self-Assessment Summary", cell "K13" to a strikethrough.</t>
  </si>
  <si>
    <t>An answer "Yes" to worksheet  "Standard 4" , cell "C47" and/or cell "E47" will change worksheet “Self-Assessment Summary", cell "L13" to a strikethrough.</t>
  </si>
  <si>
    <t>An answer "Yes" to worksheet  "Standard 4" , cell "C48" and/or cell "E48" will change worksheet “Self-Assessment Summary", cell "M13" to a strikethrough.</t>
  </si>
  <si>
    <t>An answer "Yes" to worksheet  "Standard 4" , cell "C49" and/or cell "E49" will change worksheet “Self-Assessment Summary", cell "N13" to a strikethrough.</t>
  </si>
  <si>
    <t>An answer "Yes" to worksheet  "Standard 4" , cell "C50" and/or cell "E50" will change worksheet “Self-Assessment Summary", cell "O13" to a strikethrough.</t>
  </si>
  <si>
    <t>An answer "Yes" to worksheet  "Standard 4" , cell "C51" and/or cell "E51" will change worksheet “Self-Assessment Summary", cell "P13" to a strikethrough.</t>
  </si>
  <si>
    <t>An answer "Yes" to worksheet  "Standard 4" , cell "C52" and/or cell "E52" will change worksheet “Self-Assessment Summary", cell "Q13" to a strikethrough.</t>
  </si>
  <si>
    <t>An answer "Yes" to worksheet  "Standard 4" , cell "C53" and/or cell "E53" will change worksheet “Self-Assessment Summary", cell "R13" to a strikethrough.</t>
  </si>
  <si>
    <t>An answer "Yes" to worksheet  "Standard 4" , cell "C55" and/or cell "E55" will change worksheet “Self-Assessment Summary", cell "S13" to a strikethrough.</t>
  </si>
  <si>
    <t>An answer "Yes" to worksheet  "Standard 4" , cell "C56" and/or cell "E56" will change worksheet “Self-Assessment Summary", cell "T13" to a strikethrough.</t>
  </si>
  <si>
    <t>An answer "Yes" to worksheet  "Standard 5" , cell "C39" and/or cell "E39" will change worksheet “Self-Assessment Summary", cell "E14" to a strikethrough.</t>
  </si>
  <si>
    <t>An answer "Yes" to worksheet  "Standard 5" , cell "C40" and/or cell "E40" will change worksheet “Self-Assessment Summary", cell "F14" to a strikethrough.</t>
  </si>
  <si>
    <t>An answer "Yes" to worksheet  "Standard 5" , cell "C41" and/or cell "E41" will change worksheet “Self-Assessment Summary", cell "G14" to a strikethrough.</t>
  </si>
  <si>
    <t>An answer "Yes" to worksheet  "Standard 5" , cell "C42" and/or cell "E42" will change worksheet “Self-Assessment Summary", cell "H14" to a strikethrough.</t>
  </si>
  <si>
    <t>An answer "Yes" to worksheet  "Standard 5" , cell "C43" and/or cell "E43" will change worksheet “Self-Assessment Summary", cell "I14" to a strikethrough.</t>
  </si>
  <si>
    <t>An answer "Yes" to worksheet  "Standard 5" , cell "C44" and/or cell "E44" will change worksheet “Self-Assessment Summary", cell "J14" to a strikethrough.</t>
  </si>
  <si>
    <t>An answer "Yes" to worksheet  "Standard 5" , cell "C45" and/or cell "E45" will change worksheet “Self-Assessment Summary", cell "K14" to a strikethrough.</t>
  </si>
  <si>
    <t>An answer "Yes" to worksheet  "Standard 5" , cell "C46" and/or cell "E46" will change worksheet “Self-Assessment Summary", cell "L14" to a strikethrough.</t>
  </si>
  <si>
    <t>An answer "Yes" to worksheet  "Standard 5" , cell "C47" and/or cell "E47" will change worksheet “Self-Assessment Summary", cell "M14" to a strikethrough.</t>
  </si>
  <si>
    <t>An answer "Yes" to worksheet  "Standard 5" , cell "C49" and/or cell "E49" will change worksheet “Self-Assessment Summary", cell "N14" to a strikethrough.</t>
  </si>
  <si>
    <t>An answer "Yes" to worksheet  "Standard 5" , cell "C50" and/or cell "E50" will change worksheet “Self-Assessment Summary", cell "O14" to a strikethrough.</t>
  </si>
  <si>
    <t>An answer "Yes" to worksheet  "Standard 5" , cell "C52" and/or cell "E52" will change worksheet “Self-Assessment Summary", cell "P14" to a strikethrough.</t>
  </si>
  <si>
    <t>An answer "Yes" to worksheet  "Standard 5" , cell "C53" and/or cell "E53" will change worksheet “Self-Assessment Summary", cell "Q14" to a strikethrough.</t>
  </si>
  <si>
    <t>An answer "Yes" to worksheet  "Standard 5" , cell "C55" and/or cell "E55" will change worksheet “Self-Assessment Summary", cell "R14" to a strikethrough.</t>
  </si>
  <si>
    <t>An answer "Yes" to worksheet  "Standard 5" , cell "C57" and/or cell "E57" will change worksheet “Self-Assessment Summary", cell "S14" to a strikethrough.</t>
  </si>
  <si>
    <t>An answer "Yes" to worksheet  "Standard 5" , cell "C58" and/or cell "E58" will change worksheet “Self-Assessment Summary", cell "T14" to a strikethrough.</t>
  </si>
  <si>
    <t>An answer "Yes" to worksheet  "Standard 5" , cell "C59" and/or cell "E59" will change worksheet “Self-Assessment Summary", cell "E15" to a strikethrough.</t>
  </si>
  <si>
    <t>An answer "Yes" to worksheet  "Standard 5" , cell "C61" and/or cell "E61" will change worksheet “Self-Assessment Summary", cell "F15" to a strikethrough.</t>
  </si>
  <si>
    <t>An answer "Yes" to worksheet  "Standard 5" , cell "C63" and/or cell "E63" will change worksheet “Self-Assessment Summary", cell "G15" to a strikethrough.</t>
  </si>
  <si>
    <t>An answer "Yes" to worksheet  "Standard 5" , cell "C64" and/or cell "E64" will change worksheet “Self-Assessment Summary", cell "H15" to a strikethrough.</t>
  </si>
  <si>
    <t>An answer "Yes" to worksheet  "Standard 5" , cell "C65" and/or cell "E65" will change worksheet “Self-Assessment Summary", cell "I15" to a strikethrough.</t>
  </si>
  <si>
    <t>An answer "Yes" to worksheet  "Standard 5" , cell "C66" and/or cell "E66" will change worksheet “Self-Assessment Summary", cell "J15" to a strikethrough.</t>
  </si>
  <si>
    <t>An answer "Yes" to worksheet  "Standard 5" , cell "C67" and/or cell "E67" will change worksheet “Self-Assessment Summary", cell "K15" to a strikethrough.</t>
  </si>
  <si>
    <t>An answer "Yes" to worksheet  "Standard 5" , cell "C68" and/or cell "E68" will change worksheet “Self-Assessment Summary", cell "L15" to a strikethrough.</t>
  </si>
  <si>
    <t>An answer "Yes" to worksheet  "Standard 5" , cell "C69" and/or cell "E69" will change worksheet “Self-Assessment Summary", cell "M15" to a strikethrough.</t>
  </si>
  <si>
    <t>An answer "Yes" to worksheet  "Standard 5" , cell "C70" and/or cell "E70" will change worksheet “Self-Assessment Summary", cell "N15" to a strikethrough.</t>
  </si>
  <si>
    <t>An answer "Yes" to worksheet  "Standard 5" , cell "C71" and/or cell "E71" will change worksheet “Self-Assessment Summary", cell "O15" to a strikethrough.</t>
  </si>
  <si>
    <t>An answer "Yes" to worksheet  "Standard 5" , cell "C72" and/or cell "E72" will change worksheet “Self-Assessment Summary", cell "P15" to a strikethrough.</t>
  </si>
  <si>
    <t>An answer "Yes" to worksheet  "Standard 5" , cell "C73" and/or cell "E73" will change worksheet “Self-Assessment Summary", cell "Q15" to a strikethrough.</t>
  </si>
  <si>
    <t>An answer "Yes" to worksheet  "Standard 6" , cell "C39" and/or cell "E39" will change worksheet “Self-Assessment Summary", cell "E16" to a strikethrough.</t>
  </si>
  <si>
    <t>An answer "Yes" to worksheet  "Standard 6" , cell "C40" and/or cell "E40" will change worksheet “Self-Assessment Summary", cell "F16" to a strikethrough.</t>
  </si>
  <si>
    <t>An answer "Yes" to worksheet  "Standard 6" , cell "C42" and/or cell "E42" will change worksheet “Self-Assessment Summary", cell "G16" to a strikethrough.</t>
  </si>
  <si>
    <t>An answer "Yes" to worksheet  "Standard 6" , cell "C43" and/or cell "E43" will change worksheet “Self-Assessment Summary", cell "H16" to a strikethrough.</t>
  </si>
  <si>
    <t>An answer "Yes" to worksheet  "Standard 7" , cell "C39" and/or cell "E39" will change worksheet “Self-Assessment Summary", cell "E17" to a strikethrough.</t>
  </si>
  <si>
    <t>An answer "Yes" to worksheet  "Standard 7" , cell "C41" and/or cell "E41" will change worksheet “Self-Assessment Summary", cell "F17" to a strikethrough.</t>
  </si>
  <si>
    <t>An answer "Yes" to worksheet  "Standard 8" , cell "C39" and/or cell "E39" will change worksheet “Self-Assessment Summary", cell "E18" to a strikethrough.</t>
  </si>
  <si>
    <t>An answer "Yes" to worksheet  "Standard 8" , cell "C41" and/or cell "E41" will change worksheet “Self-Assessment Summary", cell "F18" to a strikethrough.</t>
  </si>
  <si>
    <t>An answer "Yes" to worksheet  "Standard 8" , cell "C42" and/or cell "E42" will change worksheet “Self-Assessment Summary", cell "G18" to a strikethrough.</t>
  </si>
  <si>
    <t>An answer "Yes" to worksheet  "Standard 8" , cell "C44" and/or cell "E44" will change worksheet “Self-Assessment Summary", cell "H18" to a strikethrough.</t>
  </si>
  <si>
    <t>An answer "Yes" to worksheet  "Standard 8" , cell "C45" and/or cell "E45" will change worksheet “Self-Assessment Summary", cell "I18" to a strikethrough.</t>
  </si>
  <si>
    <t>An answer "Yes" to worksheet  "Standard 8" , cell "C47" and/or cell "E47" will change worksheet “Self-Assessment Summary", cell "J18" to a strikethrough.</t>
  </si>
  <si>
    <t>An answer "Yes" to worksheet  "Standard 8" , cell "C48" and/or cell "E48" will change worksheet “Self-Assessment Summary", cell "K18" to a strikethrough.</t>
  </si>
  <si>
    <t>An answer "Yes" to worksheet  "Standard 8" , cell "C49" and/or cell "E49" will change worksheet “Self-Assessment Summary", cell "L18" to a strikethrough.</t>
  </si>
  <si>
    <t>An answer "Yes" to worksheet  "Standard 8" , cell "C50" and/or cell "E50" will change worksheet “Self-Assessment Summary", cell "M18" to a strikethrough.</t>
  </si>
  <si>
    <t>An answer "Yes" to worksheet  "Standard 8" , cell "C51" and/or cell "E51" will change worksheet “Self-Assessment Summary", cell "N18" to a strikethrough.</t>
  </si>
  <si>
    <t>An answer "Yes" to worksheet  "Standard 8" , cell "C52" and/or cell "E52" will change worksheet “Self-Assessment Summary", cell "O18" to a strikethrough.</t>
  </si>
  <si>
    <t>An answer "Yes" to worksheet  "Standard 8" , cell "C53" and/or cell "E53" will change worksheet “Self-Assessment Summary", cell "P18" to a strikethrough.</t>
  </si>
  <si>
    <t>An answer "Yes" to worksheet  "Standard 8" , cell "C54" and/or cell "E54" will change worksheet “Self-Assessment Summary", cell "Q18" to a strikethrough.</t>
  </si>
  <si>
    <t>An answer "Yes" to worksheet  "Standard 9" , cell "C39" and/or cell "E39" will change worksheet “Self-Assessment Summary", cell "E19" to a strikethrough.</t>
  </si>
  <si>
    <t>An answer "Yes" to worksheet  "Standard 9" , cell "C40" and/or cell "E40" will change worksheet “Self-Assessment Summary", cell "F19" to a strikethrough.</t>
  </si>
  <si>
    <t>An answer "Yes" to worksheet  "Standard 9" , cell "C41" and/or cell "E41" will change worksheet “Self-Assessment Summary", cell "G19" to a strikethrough.</t>
  </si>
  <si>
    <t>An answer "Yes" to worksheet  "Standard 9" , cell "C43" and/or cell "E43" will change worksheet “Self-Assessment Summary", cell "H19" to a strikethrough.</t>
  </si>
  <si>
    <t>An answer "Yes" to worksheet  "Standard 9" , cell "C44" and/or cell "E44" will change worksheet “Self-Assessment Summary", cell "I19" to a strikethrough.</t>
  </si>
  <si>
    <t>An answer "Yes" to worksheet  "Standard 9" , cell "C46" and/or cell "E46" will change worksheet “Self-Assessment Summary", cell "J19" to a strikethrough.</t>
  </si>
  <si>
    <t>An answer "Yes" to worksheet  "Standard 9" , cell "C47" and/or cell "E47" will change worksheet “Self-Assessment Summary", cell "K19" to a strikethrough.</t>
  </si>
  <si>
    <t>Standard 1:  Regulatory Foundation</t>
  </si>
  <si>
    <t>http://www.fda.gov/downloads/Food/GuidanceRegulation/RetailFoodProtection/ProgramStandards/UCM372416.pdf</t>
  </si>
  <si>
    <t>http://www.fda.gov/downloads/Food/GuidanceRegulation/RetailFoodProtection/ProgramStandards/UCM372426.pdf</t>
  </si>
  <si>
    <t>Date the Standard 1 Self-Assessment was Completed:</t>
  </si>
  <si>
    <t>Date the Verification Audit of Standard 1 was Completed:</t>
  </si>
  <si>
    <t xml:space="preserve">VA indicates the Jurisdiction MEETS the Standard 1 criteria: </t>
  </si>
  <si>
    <t>Table 2 - Program Self-Assessment and Verification Audit Table for Standard 1</t>
  </si>
  <si>
    <t>1. Assessment of the Program’s Regulatory Foundation</t>
  </si>
  <si>
    <t>b. The jurisdiction’s side-by-side comparison includes an assessment of major Food Code Interventions and Risk Factors, Good Retail Practices, and Compliance/Enforcement Administrative requirements.</t>
  </si>
  <si>
    <r>
      <t xml:space="preserve">2. </t>
    </r>
    <r>
      <rPr>
        <b/>
        <i/>
        <sz val="12"/>
        <color indexed="8"/>
        <rFont val="Times New Roman"/>
        <family val="1"/>
      </rPr>
      <t>Food Code</t>
    </r>
    <r>
      <rPr>
        <b/>
        <sz val="12"/>
        <color indexed="8"/>
        <rFont val="Times New Roman"/>
        <family val="1"/>
      </rPr>
      <t xml:space="preserve"> Interventions and Risk Factors</t>
    </r>
  </si>
  <si>
    <t>3. Good Retail Practices</t>
  </si>
  <si>
    <t>4. Compliance and Enforcement</t>
  </si>
  <si>
    <t>On the current worksheet, "Yes" answers to cells C39, C40, C41, C43, C44, C46, and C48 change C17 from "No" to "Yes"</t>
  </si>
  <si>
    <t>On the current worksheet, "Yes" answers to cells E39, E40, E41, E43, E44, E46, and E48 change C29 from "No" to "Yes"</t>
  </si>
  <si>
    <t>Standard 2: Trained Regulatory Staff</t>
  </si>
  <si>
    <t>http://www.fda.gov/downloads/Food/GuidanceRegulation/RetailFoodProtection/ProgramStandards/UCM372482.pdf</t>
  </si>
  <si>
    <t>http://www.fda.gov/downloads/Food/GuidanceRegulation/RetailFoodProtection/ProgramStandards/UCM372483.pdf</t>
  </si>
  <si>
    <t>Date the Standard 2 Self-Assessment was Completed:</t>
  </si>
  <si>
    <t>Date the Verification Audit of Standard 2 was Completed:</t>
  </si>
  <si>
    <t xml:space="preserve">VA indicates the Jurisdiction MEETS the Standard 2 criteria: </t>
  </si>
  <si>
    <t>Table 3 - Program Self-Assessment and Verification Audit Table for Standard 2</t>
  </si>
  <si>
    <t>1. Employee Training Records</t>
  </si>
  <si>
    <t>a. The jurisdiction maintains a written training record for each employee that includes the date of hire or assignment to the agency’s retail food protection program.</t>
  </si>
  <si>
    <t>b. The jurisdiction written training record provides documentation that each employee has completed the Standard #2 pre-requisite (“Pre”) training curriculum PRIOR to conducting independent retail food or foodservice inspections.</t>
  </si>
  <si>
    <t>2. Initial Field Training</t>
  </si>
  <si>
    <t>a. The jurisdiction maintains a written training record that provides confirmation that each employee completed a minimum of 25 joint field training inspections of retail food and/or foodservice establishments (if less than 25 joint field training inspections are performed, written documentation on file that FSIO has successfully demonstrated all required inspection competencies) PRIOR to conducting independent retail food or foodservice inspections</t>
  </si>
  <si>
    <t>b. The jurisdiction maintains a written training record that provides confirmation that each employee successfully completed a field training process similar to that contain in the CFP Field Training Manual provided in Appendix B-2, Standard 2, PRIOR to conducting independent inspections of retail food and/or foodservice establishments.</t>
  </si>
  <si>
    <t>3. Independent Inspections / Completion of ALL Curriculum Requirements</t>
  </si>
  <si>
    <t>a. The jurisdiction maintains a written training record that provides confirmation that each employee completed a minimum of 25 independent retail food and/or foodservice inspections PRIOR to field standardization.</t>
  </si>
  <si>
    <t>b. The jurisdiction written training record provides documentation that each employee has completed ALL aspects of the Standard #2 training curriculum (“Pre”) and (“Post”) courses PRIOR to field standardization.</t>
  </si>
  <si>
    <t>4. Field Standardization</t>
  </si>
  <si>
    <t>b. The jurisdiction maintains a written training record that provides documentation that each standardized employee has maintained their standardization by performing a minimum of 4 joint inspections with a “training standard” every 3 years.</t>
  </si>
  <si>
    <t>4B</t>
  </si>
  <si>
    <t>5. Continuing Education and Training</t>
  </si>
  <si>
    <t>On the current worksheet, "Yes" answers to cells C39, C40, C42, C43, C45, C46, C48, C49 and C51 change C17 from "No" to "Yes"</t>
  </si>
  <si>
    <t>On the current worksheet, "Yes" answers to cells E39, E40, E42, E43, E45, E46, E48, E49 and E51 change C29 from "No" to "Yes"</t>
  </si>
  <si>
    <t>Standard 3: Inspection Program Based On HACCP Principles</t>
  </si>
  <si>
    <t>http://www.fda.gov/downloads/Food/GuidanceRegulation/RetailFoodProtection/ProgramStandards/UCM372495.pdf</t>
  </si>
  <si>
    <t>Date the Standard 3 Self-Assessment was Completed:</t>
  </si>
  <si>
    <t>Date the Verification Audit of Standard 3 was Completed:</t>
  </si>
  <si>
    <t xml:space="preserve">VA indicates the Jurisdiction MEETS the Standard 3 criteria: </t>
  </si>
  <si>
    <t>Table 4 - Program Self-Assessment and Verification Audit Table for Standard 3</t>
  </si>
  <si>
    <t>1. Inspection Form Design</t>
  </si>
  <si>
    <t>a. The jurisdiction’s inspection form identifies foodborne illness risk factors and Food Code interventions.</t>
  </si>
  <si>
    <t>b. The jurisdiction’s inspection form documents actual observations using the convention IN, OUT, NA, and NO.</t>
  </si>
  <si>
    <t>c. The jurisdiction’s inspection form documents compliance and enforcement activities.</t>
  </si>
  <si>
    <t>2. Risk Assessment Categories</t>
  </si>
  <si>
    <t>a. A risk assessment is used to group food establishments into at least 3 categories based on their potential and inherent food safety risks.</t>
  </si>
  <si>
    <t>3.  Inspection Frequency</t>
  </si>
  <si>
    <t>a. The jurisdiction’s inspection frequency is based on the assigned risk categories.</t>
  </si>
  <si>
    <t>a. The jurisdiction has a written and implemented policy that requires on-site corrective action for foodborne illness risk factors observed to be out of compliance.</t>
  </si>
  <si>
    <t>b. The jurisdiction has a written and implemented policy that requires discussion for long-term control of foodborne illness risk factors.</t>
  </si>
  <si>
    <t>c. The jurisdiction has a written and implemented policy that requires follow-up activities on foodborne illness risk factor violations.</t>
  </si>
  <si>
    <t>4C</t>
  </si>
  <si>
    <t>5. Variance Requests</t>
  </si>
  <si>
    <t>6. Verification and Validation of HACCP Plans</t>
  </si>
  <si>
    <t>On the current worksheet, "Yes" answers to cells C39, C40, C41, C43, C45, C47, C48, C49, C51 and C53 change C17 from "No" to "Yes"</t>
  </si>
  <si>
    <t>On the current worksheet, "Yes" answers to cells E39, E40, E41, E43, E45, E47, E48, E49, E51 and E53 change C29 from "No" to "Yes"</t>
  </si>
  <si>
    <t>Standard 4: Uniform Inspection Program</t>
  </si>
  <si>
    <t>http://www.fda.gov/downloads/Food/GuidanceRegulation/RetailFoodProtection/ProgramStandards/UCM372499.pdf</t>
  </si>
  <si>
    <t>Date the Standard 4 Self-Assessment was Completed:</t>
  </si>
  <si>
    <t>Date the Verification Audit of Standard 4 was Completed:</t>
  </si>
  <si>
    <t xml:space="preserve">VA indicates the Jurisdiction MEETS the Standard 4 criteria: </t>
  </si>
  <si>
    <t>Table 5 - Program Self-Assessment and Verification Audit Table for Standard 4</t>
  </si>
  <si>
    <t>1. Written Quality Assurance Program Document</t>
  </si>
  <si>
    <t>a. The jurisdiction has a written quality assurance program that covers all regulatory staff that conducts retail food and/or foodservice inspections.</t>
  </si>
  <si>
    <t>c. The jurisdiction’s written quality assurance program describes corrective actions to address an individual retail food program inspector’s performance quality or consistency issues when they are identified.</t>
  </si>
  <si>
    <t>2C</t>
  </si>
  <si>
    <t>2D</t>
  </si>
  <si>
    <t>2E</t>
  </si>
  <si>
    <t>2F</t>
  </si>
  <si>
    <t>2G</t>
  </si>
  <si>
    <t>2H</t>
  </si>
  <si>
    <t>2I</t>
  </si>
  <si>
    <t>2J</t>
  </si>
  <si>
    <t>2K</t>
  </si>
  <si>
    <t>3. Demonstration of Program Effectiveness Using the Statistical Method in Standard 4: Self-Assessment Worksheet</t>
  </si>
  <si>
    <t>b. Based on the self-assessment field reviews using the statistical method described in Standard 4: Self-Assessment Worksheet, the jurisdiction’s regulatory staff achieves a rate of 75% on each quality element for jurisdictions with 10 or more inspectors. For jurisdictions with less than 10 inspectors, the achievement rate meets or exceeds the Table 4-1 calculation.</t>
  </si>
  <si>
    <t>On the current worksheet, "Yes" answers to cells C39, C40, C41, C43, C44, C45, C46, C47, C48, C49, C50, C51, C52, C53, C55, and C56 change C17 from "No" to "Yes"</t>
  </si>
  <si>
    <t>On the current worksheet, "Yes" answers to cells E39, E40, E41, E43, E44, E45, E46, E47, E48, E49, E50, E51, E52, E53, E55, and E56 change C29 from "No" to "Yes"</t>
  </si>
  <si>
    <t>Standard 6: Compliance and Enforcement</t>
  </si>
  <si>
    <t>http://www.fda.gov/downloads/Food/GuidanceRegulation/RetailFoodProtection/ProgramStandards/UCM372511.pdf</t>
  </si>
  <si>
    <t>Date the Standard 6 Self-Assessment was Completed:</t>
  </si>
  <si>
    <t>Date the Verification Audit of Standard 6 was Completed:</t>
  </si>
  <si>
    <t xml:space="preserve">VA indicates the Jurisdiction MEETS the Standard 6 criteria: </t>
  </si>
  <si>
    <t>Table 7 - Program Self-Assessment and Verification Audit Table for Standard 6</t>
  </si>
  <si>
    <t>1. Compliance and Enforcement Procedure</t>
  </si>
  <si>
    <r>
      <t xml:space="preserve">b. The jurisdiction’s inspection form(s) record and quantify the compliance status of  foodborne illness risk factors, </t>
    </r>
    <r>
      <rPr>
        <i/>
        <sz val="10"/>
        <rFont val="Times New Roman"/>
        <family val="1"/>
      </rPr>
      <t>Food Code</t>
    </r>
    <r>
      <rPr>
        <sz val="10"/>
        <rFont val="Times New Roman"/>
        <family val="1"/>
      </rPr>
      <t xml:space="preserve"> interventions and other serious code violations.</t>
    </r>
  </si>
  <si>
    <t>2. Assessment of Effectiveness</t>
  </si>
  <si>
    <t>a. The jurisdiction has written documentation that verifies the review of the effectiveness of the staff’s implementation of the program’s compliance and enforcement procedure that includes a selection of establishment files for review in accordance with the Standard criteria.</t>
  </si>
  <si>
    <t>b. The jurisdiction has written documentation verifying that at least 80 percent of the sampled files follow the agency’s step-by-step compliance and enforcement procedures and actions were taken to resolve out-of-compliance risk factors recorded on the selected routine inspection in accordance with the Standard criteria.</t>
  </si>
  <si>
    <t>On the current worksheet, "Yes" answers to cells C39, C40, C42, and C43 change C17 from "No" to "Yes"</t>
  </si>
  <si>
    <t>On the current worksheet, "Yes" answers to cells E39, E40, E42, and E43 change C29 from "No" to "Yes"</t>
  </si>
  <si>
    <t>Standard 7: Industry and Community Relations</t>
  </si>
  <si>
    <t>http://www.fda.gov/downloads/Food/GuidanceRegulation/RetailFoodProtection/ProgramStandards/UCM372523.pdf</t>
  </si>
  <si>
    <t>Date the Standard 7 Self-Assessment was Completed:</t>
  </si>
  <si>
    <t>Date the Verification Audit of Standard 7 was Completed:</t>
  </si>
  <si>
    <t xml:space="preserve">VA indicates the Jurisdiction MEETS the Standard 7 criteria: </t>
  </si>
  <si>
    <t>Table 8 - Program Self-Assessment and Verification Audit Table for Standard 7</t>
  </si>
  <si>
    <t>1. Industry and Consumer Interaction</t>
  </si>
  <si>
    <t>2. Educational Outreach</t>
  </si>
  <si>
    <t>On the current worksheet, "Yes" answers to cells C39 and C41 change C17 from "No" to "Yes"</t>
  </si>
  <si>
    <t>On the current worksheet, "Yes" answers to cells E39 and E41 change C29 from "No" to "Yes"</t>
  </si>
  <si>
    <t>Standard 8: Program Support and Resources</t>
  </si>
  <si>
    <t>http://www.fda.gov/downloads/Food/GuidanceRegulation/RetailFoodProtection/ProgramStandards/UCM372528.pdf</t>
  </si>
  <si>
    <t>Date the Standard 8 Self-Assessment was Completed:</t>
  </si>
  <si>
    <t>Date the Verification Audit of Standard 8 was Completed:</t>
  </si>
  <si>
    <t xml:space="preserve">VA indicates the Jurisdiction MEETS the Standard 8 criteria: </t>
  </si>
  <si>
    <t>Table 9 - Program Self-Assessment and Verification Audit Table for Standard 8</t>
  </si>
  <si>
    <t>2. Inspection Equipment</t>
  </si>
  <si>
    <t>3. Administrative Program Support</t>
  </si>
  <si>
    <t>4. Program Resource Assessment</t>
  </si>
  <si>
    <t>a. The jurisdiction has conducted an assessment to determine if the agency has the budget, staffing and equipment necessary to meet Standard #1 – Regulatory Foundation.</t>
  </si>
  <si>
    <t>b. The jurisdiction has conducted an assessment to determine if the agency has the budget, staffing and equipment necessary to meet Standard #2 – Trained Regulatory Staff.</t>
  </si>
  <si>
    <t>c. The jurisdiction has conducted an assessment to determine if the agency has the budget, staffing and equipment necessary to meet Standard #3 – Inspection Program Based on HACCP Principles.</t>
  </si>
  <si>
    <t>d. The jurisdiction has conducted an assessment to determine if the agency has the budget, staffing and equipment necessary to meet Standard #4 – Uniform Inspection Program.</t>
  </si>
  <si>
    <t>4D</t>
  </si>
  <si>
    <t>e. The jurisdiction has conducted an assessment to determine if the agency has the budget, staffing and equipment necessary to meet Standard #5 – Foodborne Illness and Food Security Preparedness and Response..</t>
  </si>
  <si>
    <t>4E</t>
  </si>
  <si>
    <t>f. The jurisdiction has conducted an assessment to determine if the agency has the budget, staffing and equipment necessary to meet Standard #6 – Compliance and Enforcement.</t>
  </si>
  <si>
    <t>4F</t>
  </si>
  <si>
    <t>g. The jurisdiction has conducted an assessment to determine if the agency has the budget, staffing and equipment necessary to meet Standard #7 – Industry and Community Relations.</t>
  </si>
  <si>
    <t>4G</t>
  </si>
  <si>
    <t>h. The jurisdiction has conducted an assessment to determine if the agency has the budget, staffing and equipment necessary to meet Standard #9 – Program Assessment.</t>
  </si>
  <si>
    <t>4H</t>
  </si>
  <si>
    <t>On the current worksheet, "Yes" answers to cells C39, C41, C42, C44, C45, C47, C48, C49, C50, C51, C52, C53, and C54 change C17 from "No" to "Yes"</t>
  </si>
  <si>
    <t>On the current worksheet, "Yes" answers to cells E39, E41, E42, E44, E45, E47, E48, E49, E50, E51, E52, E53, and E54 change C29 from "No" to "Yes"</t>
  </si>
  <si>
    <t>Standard 9: Program Assessment</t>
  </si>
  <si>
    <t>http://www.fda.gov/downloads/Food/GuidanceRegulation/RetailFoodProtection/ProgramStandards/UCM372531.pdf</t>
  </si>
  <si>
    <t>Date the Standard 9 Self-Assessment was Completed:</t>
  </si>
  <si>
    <t>Date the Verification Audit of Standard 9 was Completed:</t>
  </si>
  <si>
    <t xml:space="preserve">VA indicates the Jurisdiction MEETS the Standard 9 criteria: </t>
  </si>
  <si>
    <t>Table 10 - Program Self-Assessment and Verification Audit Table for Standard 9</t>
  </si>
  <si>
    <t>1. Risk Factor Study</t>
  </si>
  <si>
    <t>a. A study on the occurrence of foodborne illness risk factors has been completed and includes data for each facility type regulated by the jurisdiction collected over the study cycle.</t>
  </si>
  <si>
    <t>c. The data collection form provides for marking actual observations of food practices within an establishment (IN, OUT, NO, and NA).</t>
  </si>
  <si>
    <t>2. Report of Analysis and Outcome</t>
  </si>
  <si>
    <t>a. A report is available that shows the results of the data collection from the jurisdiction’s foodborne illness risk factor study</t>
  </si>
  <si>
    <t>3.  Intervention Strategy</t>
  </si>
  <si>
    <t>b. Documentation is provided of performed interventions, action, or activities designed to improve control of foodborne illness risk factors.</t>
  </si>
  <si>
    <t>On the current worksheet, "Yes" answers to cells C39, C40, C41, C43, C44, C46, and C47 change C17 from "No" to "Yes"</t>
  </si>
  <si>
    <t>On the current worksheet, "Yes" answers to cells E39, E40, E41, E43, E44, E46, and E47 change C29 from "No" to "Yes"</t>
  </si>
  <si>
    <r>
      <t xml:space="preserve">a. The jurisdiction has documentation that it has performed a side-by-side comparison of its prevailing statutes, regulations, rules and other pertinent requirements against the current published edition of the </t>
    </r>
    <r>
      <rPr>
        <i/>
        <sz val="10"/>
        <color theme="1"/>
        <rFont val="Times New Roman"/>
        <family val="1"/>
      </rPr>
      <t>FDA Food Code</t>
    </r>
    <r>
      <rPr>
        <sz val="10"/>
        <color theme="1"/>
        <rFont val="Times New Roman"/>
        <family val="1"/>
      </rPr>
      <t xml:space="preserve"> or one of the two most recent previous editions of the </t>
    </r>
    <r>
      <rPr>
        <i/>
        <sz val="10"/>
        <color theme="1"/>
        <rFont val="Times New Roman"/>
        <family val="1"/>
      </rPr>
      <t>FDA Food Code</t>
    </r>
    <r>
      <rPr>
        <sz val="10"/>
        <color theme="1"/>
        <rFont val="Times New Roman"/>
        <family val="1"/>
      </rPr>
      <t>.</t>
    </r>
  </si>
  <si>
    <r>
      <t xml:space="preserve">c. The regulatory foundation assessment clearly identifies the jurisdiction's corresponding requirement to the applicable </t>
    </r>
    <r>
      <rPr>
        <i/>
        <sz val="10"/>
        <color theme="1"/>
        <rFont val="Times New Roman"/>
        <family val="1"/>
      </rPr>
      <t>Code</t>
    </r>
    <r>
      <rPr>
        <sz val="10"/>
        <color theme="1"/>
        <rFont val="Times New Roman"/>
        <family val="1"/>
      </rPr>
      <t xml:space="preserve"> section. The assessment provides a determination as to whether a specific provision in the jurisdiction’s regulation meets the intent of the corresponding </t>
    </r>
    <r>
      <rPr>
        <i/>
        <sz val="10"/>
        <color theme="1"/>
        <rFont val="Times New Roman"/>
        <family val="1"/>
      </rPr>
      <t>FDA Food Code</t>
    </r>
    <r>
      <rPr>
        <sz val="10"/>
        <color theme="1"/>
        <rFont val="Times New Roman"/>
        <family val="1"/>
      </rPr>
      <t xml:space="preserve"> section.</t>
    </r>
  </si>
  <si>
    <r>
      <t xml:space="preserve">a. The jurisdiction’s Food Code assessment indicates that regulatory requirements contain ALL the FDA </t>
    </r>
    <r>
      <rPr>
        <i/>
        <sz val="10"/>
        <color theme="1"/>
        <rFont val="Times New Roman"/>
        <family val="1"/>
      </rPr>
      <t>Food Code</t>
    </r>
    <r>
      <rPr>
        <sz val="10"/>
        <color theme="1"/>
        <rFont val="Times New Roman"/>
        <family val="1"/>
      </rPr>
      <t xml:space="preserve"> Compliance and Enforcement Sections identified in the Standard. 
</t>
    </r>
    <r>
      <rPr>
        <i/>
        <sz val="10"/>
        <color theme="1"/>
        <rFont val="Times New Roman"/>
        <family val="1"/>
      </rPr>
      <t>NOTE: Auditor’s random selection of Compliance and Enforcement Code Sections confirms the jurisdiction’s assessment that a corresponding requirement is contained in the agency’s code or statutes.  Documentation from:</t>
    </r>
    <r>
      <rPr>
        <sz val="10"/>
        <color theme="1"/>
        <rFont val="Times New Roman"/>
        <family val="1"/>
      </rPr>
      <t xml:space="preserve"> 
</t>
    </r>
    <r>
      <rPr>
        <b/>
        <sz val="10"/>
        <color theme="1"/>
        <rFont val="Times New Roman"/>
        <family val="1"/>
      </rPr>
      <t>Part III – Self Assessment Worksheet 
Part III – Verification Audit Worksheet</t>
    </r>
  </si>
  <si>
    <t>General Notes Pertaining to the Program Self-Assessment or the Verification Audit</t>
  </si>
  <si>
    <r>
      <t xml:space="preserve">a. The jurisdiction’s initial Food Code assessment indicates that the agency’s regulatory requirements contain at least 9 of the 11 </t>
    </r>
    <r>
      <rPr>
        <i/>
        <sz val="10"/>
        <color theme="1"/>
        <rFont val="Times New Roman"/>
        <family val="1"/>
      </rPr>
      <t>FDA Food Code</t>
    </r>
    <r>
      <rPr>
        <sz val="10"/>
        <color theme="1"/>
        <rFont val="Times New Roman"/>
        <family val="1"/>
      </rPr>
      <t xml:space="preserve"> intervention and risk factor controls. By the third verification audit the jurisdiction’s assessment indicated that the agency’s regulatory requirements contain all 11 of the </t>
    </r>
    <r>
      <rPr>
        <i/>
        <sz val="10"/>
        <color theme="1"/>
        <rFont val="Times New Roman"/>
        <family val="1"/>
      </rPr>
      <t>FDA Food Code</t>
    </r>
    <r>
      <rPr>
        <sz val="10"/>
        <color theme="1"/>
        <rFont val="Times New Roman"/>
        <family val="1"/>
      </rPr>
      <t xml:space="preserve"> invention and risk factor controls. 
</t>
    </r>
    <r>
      <rPr>
        <b/>
        <sz val="10"/>
        <color theme="1"/>
        <rFont val="Times New Roman"/>
        <family val="1"/>
      </rPr>
      <t>Part I – Self Assessment Worksheet
Part I – Verification Audit Worksheet</t>
    </r>
  </si>
  <si>
    <r>
      <t xml:space="preserve">a.  The jurisdiction’s Food Code assessment indicates that regulatory requirements contain at least 95 percent of the FDA </t>
    </r>
    <r>
      <rPr>
        <i/>
        <sz val="10"/>
        <color theme="1"/>
        <rFont val="Times New Roman"/>
        <family val="1"/>
      </rPr>
      <t>Food Code</t>
    </r>
    <r>
      <rPr>
        <sz val="10"/>
        <color theme="1"/>
        <rFont val="Times New Roman"/>
        <family val="1"/>
      </rPr>
      <t xml:space="preserve"> Good Retail Practices Sections. 
</t>
    </r>
    <r>
      <rPr>
        <i/>
        <sz val="10"/>
        <color theme="1"/>
        <rFont val="Times New Roman"/>
        <family val="1"/>
      </rPr>
      <t xml:space="preserve">NOTE: Auditor’s random selection of Good Retail Practices Code Sections confirms the jurisdiction’s assessment that a corresponding requirement is contained in the agency’s code or statutes.  Documentation from: 
</t>
    </r>
    <r>
      <rPr>
        <b/>
        <sz val="10"/>
        <color theme="1"/>
        <rFont val="Times New Roman"/>
        <family val="1"/>
      </rPr>
      <t>Part II – Self-Assessment Worksheet
Part II – Verification Audit Worksheet</t>
    </r>
  </si>
  <si>
    <t>https://www.fda.gov/downloads/Food/GuidanceRegulation/RetailFoodProtection/ProgramStandards/UCM372496.pdf</t>
  </si>
  <si>
    <t>4. Written and Implemented Corrective Action Policy</t>
  </si>
  <si>
    <r>
      <t xml:space="preserve">a. The jurisdiction has a written and implemented policy on variance requests related to foodborne illness risk factors and </t>
    </r>
    <r>
      <rPr>
        <i/>
        <sz val="10"/>
        <rFont val="Times New Roman"/>
        <family val="1"/>
      </rPr>
      <t>Food Code</t>
    </r>
    <r>
      <rPr>
        <sz val="10"/>
        <rFont val="Times New Roman"/>
        <family val="1"/>
      </rPr>
      <t xml:space="preserve"> interventions.</t>
    </r>
  </si>
  <si>
    <t>a. The jurisdiction has a written and implemented policy for the verification and validation of HACCP plans when a HACCP plan is required by the Code.</t>
  </si>
  <si>
    <t>b. The jurisdiction periodically conducts an analysis of the results of the quality assurance program to identify quality or consistency problems among the staff in the twenty quality elements.</t>
  </si>
  <si>
    <t xml:space="preserve">2. Twenty Quality Assurance Program Elements </t>
  </si>
  <si>
    <t>The jurisdictions quality assurance program provides a method to review or monitor, either individually or programmatically, the concepts in the twenty quality elements. The twenty elements follow in I. through XX.</t>
  </si>
  <si>
    <t>I.  The jurisdiction’s quality assurance program assures that each inspector has the required equipment and forms to conduct the inspection.</t>
  </si>
  <si>
    <t>II. The jurisdiction’s quality assurance program assures that each inspector reviews the contents of the establishment file, including the previous inspection report, reported complaints on file, and, if applicable, required HACCP Plans or documents supporting the issuance of a variance.</t>
  </si>
  <si>
    <t>III. The jurisdiction’s quality assurance program assures that each inspector verifies that the establishment is in the proper risk category and that the required inspection frequency is being met, Informs the supervisor when the establishment is not in the proper risk category or when frequency is not met.</t>
  </si>
  <si>
    <t>IV. The jurisdiction’s quality assurance program assures that each inspector provides identification as a regulatory official to the person in charge and states the purpose of the visit.</t>
  </si>
  <si>
    <t>V. The jurisdiction’s quality assurance program assures that each inspector interprets and applies the jurisdiction’s laws, rules, policies, procedures, and regulations required for conducting retail food inspections.</t>
  </si>
  <si>
    <t>VI. The jurisdiction’s quality assurance program assures that each inspector uses a risk-based inspection methodology to conduct the inspection.</t>
  </si>
  <si>
    <t>VII. The jurisdiction’s quality assurance program assures that each inspector accurately determines the compliance status of each risk factor and Food Code intervention (i.e., IN compliance, OUT of compliance, Not Observed, or Not Applicable).</t>
  </si>
  <si>
    <t>VIII. The jurisdiction’s quality assurance program assures that each inspector obtains corrective action for out-of-compliance risk factors and Food Code interventions in accordance with the jurisdictions policies.</t>
  </si>
  <si>
    <t>IX. The jurisdiction’s quality assurance program assures that each inspector discusses options for the long-term control of risk factors with establishment managers when the same out-of-control risk factor occurs on consecutive inspections, in accordance with the jurisdiction’s policies. Options may include, but are not limited to, risk control plans, standard operating procedures, equipment and/or facility modification, menu modification, buyer specifications, remedial training, or HACCP Plans.</t>
  </si>
  <si>
    <t>X. The jurisdiction’s quality assurance program assures that each inspector verifies correction of out-of-compliance observations identified during the previous inspection. In addition, follows through with compliance and enforcement in accordance with jurisdiction’s policies.</t>
  </si>
  <si>
    <t>XI. The jurisdiction’s quality assurance program assures that each inspector conducts an exit interview that explains the out-of-compliance observations, corrective actions, and timeframes for correction, in accordance with the jurisdiction’s policies.</t>
  </si>
  <si>
    <t>XII. The jurisdiction’s quality assurance program assures that each inspector provides the inspection report and, when necessary, cross-referenced documents, to the person in charge or permit holder, in accordance with the jurisdiction’s policies.</t>
  </si>
  <si>
    <t>XIII. The jurisdiction’s quality assurance program assures that each inspector demonstrates proper sanitary practices as expected from a food service employee.</t>
  </si>
  <si>
    <t>XIV. The jurisdiction’s quality assurance program assures that each inspector completed the inspection form per the jurisdiction’s policies (i.e., observations, public health reasons, applicable code reference, compliance dates).</t>
  </si>
  <si>
    <t>XV. The jurisdiction’s quality assurance program assures that each inspector document the status of each risk factor and intervention (IN, OUT, NA, NO).</t>
  </si>
  <si>
    <t>XVI. The jurisdiction’s quality assurance program assures that each inspector cites the proper code provisions for risk factors and Food Code interventions, in accordance with the jurisdiction’s policies.</t>
  </si>
  <si>
    <t>XVII. The jurisdiction’s quality assurance program assures that each inspector documents corrective action for out-of-compliance risk factors and Food Code interventions in accordance with the jurisdiction’s policies.</t>
  </si>
  <si>
    <t>XVIII. The jurisdiction’s quality assurance program assures that each inspector documents that options for the long-term control of risk factors were discussed with establishment managers when the same out-of-control risk factor occurs on consecutive inspections. Options may include, but are not limited to, risk control plans, standard operating procedures, equipment and/or facility modification, menu modification, buyer specifications, remedial training, or HACCP Plans.</t>
  </si>
  <si>
    <t>XIX. The jurisdiction’s quality assurance program assures that each inspector accurately completes compliance or regulatory documents (i.e., exhibits, attachments, sample forms), appropriately cross-references them within the inspection report, and includes them with the inspection report, in accordance with the jurisdiction’s policies.</t>
  </si>
  <si>
    <t>XX. The jurisdiction’s quality assurance program assures that each inspector files reports and other documentation in a timely manner, in accordance with the jurisdiction’s policies.</t>
  </si>
  <si>
    <t>2L</t>
  </si>
  <si>
    <t>2M</t>
  </si>
  <si>
    <t>2N</t>
  </si>
  <si>
    <t>2O</t>
  </si>
  <si>
    <t>2P</t>
  </si>
  <si>
    <t>2Q</t>
  </si>
  <si>
    <t>2R</t>
  </si>
  <si>
    <t>2S</t>
  </si>
  <si>
    <t>2T</t>
  </si>
  <si>
    <t>2U</t>
  </si>
  <si>
    <t>https://www.fda.gov/downloads/Food/GuidanceRegulation/RetailFoodProtection/ProgramStandards/UCM372507.pdf</t>
  </si>
  <si>
    <t>d. The program maintains logs or databases for all complaint or referral reports from other sources alleging food-related illness, food-related injury, or intentional food contamination. The final disposition for each complaint is recorded in the log or database and is filed in, or linked to, the establishment record for retrieval purposes.</t>
  </si>
  <si>
    <t>b. When the jurisdiction has the responsibility to request or monitor a product recall, written procedures equivalent to 21 CFR Part 7 are followed.</t>
  </si>
  <si>
    <t>a. The program has a written policy and procedure that defines a protocol for providing information to the public regarding a foodborne illness outbreak or food safety emergency. The protocol should address coordination and cooperation with other agencies involved in the investigation. A media person is designated in the protocol.</t>
  </si>
  <si>
    <t>https://www.fda.gov/downloads/Food/GuidanceRegulation/RetailFoodProtection/ProgramStandards/UCM372515.pdf</t>
  </si>
  <si>
    <t>a. The jurisdiction’s has a written step-by-step compliance and enforcement procedure that describes what actions and tools (i.e. forms/documents/interventions) are to be used to achieve compliance.</t>
  </si>
  <si>
    <t>https://www.fda.gov/downloads/Food/GuidanceRegulation/RetailFoodProtection/ProgramStandards/UCM372599.pdf</t>
  </si>
  <si>
    <t>https://www.fda.gov/downloads/Food/GuidanceRegulation/RetailFoodProtection/ProgramStandards/UCM372529.pdf</t>
  </si>
  <si>
    <t>a. The jurisdiction can show through written records, equipment inventories, or actual observations that each retail food program inspector has a head cover, thermocouple, flashlight, sanitization test kit, heat sensitive tapes or maximum registering thermometer, and necessary forms and administrative materials.</t>
  </si>
  <si>
    <t>b. The jurisdiction has a written procedure for obtaining the use of computers, cameras, black lights, pH meters, foodborne illness kits, sample collection kits, data loggers, and cell phones should this equipment not be part of the agency’s general equipment inventory.</t>
  </si>
  <si>
    <t>a. The jurisdiction has written documentation, calculations, or a program resource assessment that demonstrates sufficient equipment is available to support the record keeping system utilized by the program.</t>
  </si>
  <si>
    <t>b. The jurisdiction has a system in place to collect, analyze, retain and report pertinent information required to manage and  implement the program.</t>
  </si>
  <si>
    <t>b. The data collection form includes items pertaining to the following Center for Disease Control and Prevention (CDC) identified contributing factors to foodborne Illness.
1) Food from Unsafe Sources;
2) Improper Holding/Time and Temperature;
3) Inadequate Cooking;
4) Poor Personal Hygiene; and 
5) Contaminated Equipment/Protection from Contamination.</t>
  </si>
  <si>
    <t>b. The report provides quantitate measurements upon which to assess the trends in the occurrence of foodborne illness risk factors over time.</t>
  </si>
  <si>
    <t>b. The review is conducted with prevention in mind and focuses on, but is not limited to, the following: 
1) Multiple complaints on the same establishment;</t>
  </si>
  <si>
    <t>https://www.fda.gov/downloads/Food/GuidanceRegulation/RetailFoodProtection/ProgramStandards/UCM372500.pdf</t>
  </si>
  <si>
    <t>Voluntary National Retail Food Regulatory Program Standards Self-Assessment/Audit Verification Summary &amp; Gap Analysis Tool Instructions</t>
  </si>
  <si>
    <t xml:space="preserve">The Retail Food Program Standards Tool is designed for state, local, tribal and territorial regulatory agencies that are using the Voluntary National Retail Food Regulatory Program Standards (Standards) for continuous program improvement.  </t>
  </si>
  <si>
    <t>INSTRUCTIONS:</t>
  </si>
  <si>
    <t>1. Click on the Self-Assessment Summary tab to enter Jurisdiction Name, Report completed by, Date, Self-Assessment Period.</t>
  </si>
  <si>
    <t>2. Click on the worksheet tab of the Standard you wish to work on (1-9).</t>
  </si>
  <si>
    <t>Voluntary National Retail Food Regulatory Program Standards</t>
  </si>
  <si>
    <t>Administrative Procedures for Voluntary National Retail Food Regulatory Program Standards.</t>
  </si>
  <si>
    <t>Listing of Jurisdictions Enrolled in the Voluntary National Retail Food Regulatory Program Standards</t>
  </si>
  <si>
    <t>Directory of Retail Food Specialists</t>
  </si>
  <si>
    <t>3. Complete the worksheet using the dropdown boxes for self-assessment or verification audit and include any necessary comments.</t>
  </si>
  <si>
    <t>5. Save a local copy of the Excel workbook, so that you may update it in the future.</t>
  </si>
  <si>
    <t>For more information, contact your Retail Food Specialist. (see the link below)</t>
  </si>
  <si>
    <t xml:space="preserve"> Self-Assessment / Audit Verification Summary &amp; Gap Analysis Tool</t>
  </si>
  <si>
    <r>
      <rPr>
        <b/>
        <sz val="22"/>
        <color rgb="FF193A67"/>
        <rFont val="Times New Roman"/>
        <family val="1"/>
      </rPr>
      <t>Voluntary National Retail Food Regulatory Program Standards</t>
    </r>
    <r>
      <rPr>
        <b/>
        <sz val="20"/>
        <color rgb="FF193A67"/>
        <rFont val="Times New Roman"/>
        <family val="1"/>
      </rPr>
      <t xml:space="preserve"> </t>
    </r>
    <r>
      <rPr>
        <b/>
        <sz val="11"/>
        <color rgb="FF193A67"/>
        <rFont val="Times New Roman"/>
        <family val="1"/>
      </rPr>
      <t>(REV: 11/2020)</t>
    </r>
  </si>
  <si>
    <t>RESOURCE LINKS:</t>
  </si>
  <si>
    <t>SA indicates the Jurisdiction MEETS the Standard 1 criteria:</t>
  </si>
  <si>
    <t>SA indicates the Jurisdiction MEETS the Standard 2 criteria:</t>
  </si>
  <si>
    <t>SA indicates the Jurisdiction MEETS the Standard 3 criteria:</t>
  </si>
  <si>
    <t>SA indicates the Jurisdiction MEETS the Standard 4 criteria:</t>
  </si>
  <si>
    <t>SA indicates the Jurisdiction MEETS the Standard 5 criteria:</t>
  </si>
  <si>
    <t>SA indicates the Jurisdiction MEETS the Standard 6 criteria:</t>
  </si>
  <si>
    <t>SA indicates the Jurisdiction MEETS the Standard 7 criteria:</t>
  </si>
  <si>
    <t>SA indicates the Jurisdiction MEETS the Standard 8 criteria:</t>
  </si>
  <si>
    <t>SA indicates the Jurisdiction MEETS the Standard 9 criteria:</t>
  </si>
  <si>
    <t>Program Self-Assessment and Verification Audit Tool</t>
  </si>
  <si>
    <t>Click the hyperlink below for additional Program Standards guidance, instructions and PDF files located on the FDA Retail Food Protection website</t>
  </si>
  <si>
    <t>Click the hyperlink below to open the online PDF version of Standard 1</t>
  </si>
  <si>
    <t>Click the hyperlink below to open the online PDF version of Standard 2</t>
  </si>
  <si>
    <t>Click the hyperlink below to open the online PDF version with Instructions</t>
  </si>
  <si>
    <t>Click the hyperlink below to open the online PDF version of Standard 3</t>
  </si>
  <si>
    <t>Click the hyperlink below to open the online PDF version of Standard 4</t>
  </si>
  <si>
    <t>Click the hyperlink below to open the online PDF version of Standard 5</t>
  </si>
  <si>
    <t>Click the hyperlink below to open the online PDF version of Standard 6</t>
  </si>
  <si>
    <t>Click the hyperlink below to open the online PDF version of Standard 7</t>
  </si>
  <si>
    <t>Click the hyperlink below to open the online PDF version of Standard 8</t>
  </si>
  <si>
    <t>Click the hyperlink below to open the online PDF version of Standard 9</t>
  </si>
  <si>
    <t>a. The program effectiveness measure documents that 3 self-assessment field reviews were conducted for each employee performing retail food and or foodservice inspection work during the five-year self-assessment period. [New staff who have not completed Steps 1 through 3 of Standard 2 are exempt from this field measurement.]</t>
  </si>
  <si>
    <t>4. Return to Excel sheet summary sheet using the tab at the bottom of the screen to see that the worksheet information has been tabulated with a strikethrough for sub-elements that have been completed and red letters for those sub-elements that have not been met. The percent completion for each Standard will be automatically calculated. You can return to any of the individual standard sub-elements by selecting the number on the summary sheet.</t>
  </si>
  <si>
    <t>https://www.fda.gov/media/86885/download</t>
  </si>
  <si>
    <t>This Excel based tool provides enrolled juridictions with an internal system to track their incremental progress within individual standards. It allows jurisdictions to identify elements that have been completed, recognize gaps that need to be addressed and provides a way to measure percent completion of a standard by capturing progress of individual elements. This can be used by a jurisdiction to set priorities and demonstrate the degree of progress the jurisdiction is making towards the completion of a standard.</t>
  </si>
  <si>
    <t>This is an optional tool for jurisdictions to monitor their progress and is not a required FDA document or a form.</t>
  </si>
  <si>
    <t xml:space="preserve">NOTE: In order to be included on updates to the web listing, jurisdictions must submit FDA Form 3958, Voluntary National Retail Food Regulatory Program Standards FDA NATIONAL REGISTRY REPORT to their Retail Food Specialist as required in the Administrative Procedures. </t>
  </si>
  <si>
    <t>NOTE: This is an optional tool for jurisdictions to monitor their progress and is not a required FDA document or a form. In order to be included on updates to the web listing, jurisdictions must submit FDA Form 3958, Voluntary National Retail Food Regulatory Program Standards FDA NATIONAL REGISTRY REPORT to their Retail Food Specialist as required in the Administrative Procedures.</t>
  </si>
  <si>
    <t>(August 2022)</t>
  </si>
  <si>
    <t>1. Staffing Level</t>
  </si>
  <si>
    <t>a. The jurisdiction has written documentation, calculations, or a program resource assessment that demonstrates a staffing level of one FTE for every 280-320 retail food program inspections performed or the staffing level set by the jurisdiction.
Note: The jurisdiction may use an alternative for determining and calculating staffing level. It should be indicated within the Self-Assessment General Comments section.</t>
  </si>
  <si>
    <r>
      <t xml:space="preserve">a. The jurisdiction maintains a written training record that provides documentation that each employee successfully completed a Standardization process similar to the </t>
    </r>
    <r>
      <rPr>
        <i/>
        <sz val="10"/>
        <rFont val="Times New Roman"/>
        <family val="1"/>
      </rPr>
      <t>FDA Procedures for Standardization</t>
    </r>
    <r>
      <rPr>
        <sz val="10"/>
        <rFont val="Times New Roman"/>
        <family val="1"/>
      </rPr>
      <t xml:space="preserve"> within 24 months of hire or assignment to the retail food protection program.</t>
    </r>
  </si>
  <si>
    <t>a. The jurisdiction maintains a written training record that provides documentation that each employee conducting retail food and/or foodservice inspections has accumulated 20 hours of continuing education every 36 months after the initial training (24) months is completed.</t>
  </si>
  <si>
    <r>
      <t xml:space="preserve">b. The jurisdiction’s Food Code assessment indicates that the agency has a corresponding requirement for ALL (9/11 or 11/11) FDA Food Code provisions related to the interventions and risk factor controls.
</t>
    </r>
    <r>
      <rPr>
        <i/>
        <sz val="10"/>
        <color theme="1"/>
        <rFont val="Times New Roman"/>
        <family val="1"/>
      </rPr>
      <t>NOTE: Auditor's random selection of Food Code Intervention and Risk Factor Control Sections confirms the jurisdiction's assessment that a corresponding requirement is contained in the agency's rules, regulations, ordinances, code, or statutes.</t>
    </r>
  </si>
  <si>
    <t>1. Investigative Procedures</t>
  </si>
  <si>
    <t>The jurisdiction maintains written documentation confirming that the agency has sponsored or actively participated in at least one meeting/forum annually, such as food safety task forces, advisory boards / committees, customer surveys, web-based meetings or forums. Documentation confirms that offers of participation have been extended to industry and consumer representatives.</t>
  </si>
  <si>
    <t>The jurisdiction maintains written documentation confirming that the agency has sponsored or coordinated at least one educational outreach activity annually directed at industry, consumer groups, the media, and/or elected officials. Educational outreach activities focus on increasing awareness of foodborne illness risk factors and control methods to prevent foodborne illness and may include industry recognition programs, web sites, newsletters, Fight BAC campaigns, food safety month activities, food worker training, and use of oral culture learner materials.</t>
  </si>
  <si>
    <t>a. A targeted intervention strategy designed to address the occurrence of the risk factor(s) identified in their RISK FACTOR STUDY is implemented and the effectiveness of such strategy is evaluated by subsequent RISK FACTOR STUDIES or other similar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</si>
</sst>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67" x14ac:knownFonts="1">
    <font>
      <sz val="11"/>
      <color theme="1"/>
      <name val="Calibri"/>
      <family val="2"/>
      <scheme val="minor"/>
    </font>
    <font>
      <b/>
      <sz val="16"/>
      <color indexed="56"/>
      <name val="Times New Roman"/>
      <family val="1"/>
    </font>
    <font>
      <b/>
      <sz val="14"/>
      <name val="Times New Roman"/>
      <family val="1"/>
    </font>
    <font>
      <sz val="10"/>
      <name val="Arial"/>
      <family val="2"/>
    </font>
    <font>
      <u/>
      <sz val="10"/>
      <color indexed="12"/>
      <name val="Arial"/>
      <family val="2"/>
    </font>
    <font>
      <u/>
      <sz val="10"/>
      <color theme="0"/>
      <name val="Arial"/>
      <family val="2"/>
    </font>
    <font>
      <b/>
      <sz val="10"/>
      <name val="Times New Roman"/>
      <family val="1"/>
    </font>
    <font>
      <sz val="10"/>
      <color theme="0" tint="-0.249977111117893"/>
      <name val="Arial"/>
      <family val="2"/>
    </font>
    <font>
      <sz val="10"/>
      <color theme="0"/>
      <name val="Arial"/>
      <family val="2"/>
    </font>
    <font>
      <sz val="10"/>
      <name val="Times New Roman"/>
      <family val="1"/>
    </font>
    <font>
      <b/>
      <sz val="12"/>
      <name val="Times New Roman"/>
      <family val="1"/>
    </font>
    <font>
      <b/>
      <sz val="10"/>
      <color theme="1"/>
      <name val="Times New Roman"/>
      <family val="1"/>
    </font>
    <font>
      <sz val="10"/>
      <color theme="1"/>
      <name val="Times New Roman"/>
      <family val="1"/>
    </font>
    <font>
      <i/>
      <sz val="10"/>
      <color theme="1"/>
      <name val="Times New Roman"/>
      <family val="1"/>
    </font>
    <font>
      <sz val="12"/>
      <name val="Times New Roman"/>
      <family val="1"/>
    </font>
    <font>
      <sz val="10"/>
      <color indexed="9"/>
      <name val="Arial"/>
      <family val="2"/>
    </font>
    <font>
      <b/>
      <sz val="12"/>
      <color indexed="9"/>
      <name val="Times New Roman"/>
      <family val="1"/>
    </font>
    <font>
      <sz val="12"/>
      <color indexed="9"/>
      <name val="Times New Roman"/>
      <family val="1"/>
    </font>
    <font>
      <b/>
      <sz val="12"/>
      <color theme="1"/>
      <name val="Times New Roman"/>
      <family val="1"/>
    </font>
    <font>
      <b/>
      <sz val="12"/>
      <color theme="0"/>
      <name val="Times New Roman"/>
      <family val="1"/>
    </font>
    <font>
      <b/>
      <sz val="14"/>
      <color theme="1"/>
      <name val="Times New Roman"/>
      <family val="1"/>
    </font>
    <font>
      <sz val="10"/>
      <color indexed="18"/>
      <name val="Arial"/>
      <family val="2"/>
    </font>
    <font>
      <b/>
      <sz val="26"/>
      <color rgb="FF193A67"/>
      <name val="Times New Roman"/>
      <family val="1"/>
    </font>
    <font>
      <sz val="12"/>
      <name val="Arial"/>
      <family val="2"/>
    </font>
    <font>
      <sz val="8"/>
      <name val="Times New Roman"/>
      <family val="1"/>
    </font>
    <font>
      <sz val="14"/>
      <color rgb="FF193A67"/>
      <name val="Times New Roman"/>
      <family val="1"/>
    </font>
    <font>
      <sz val="11"/>
      <name val="Times New Roman"/>
      <family val="1"/>
    </font>
    <font>
      <b/>
      <sz val="14"/>
      <color rgb="FF193A67"/>
      <name val="Times New Roman"/>
      <family val="1"/>
    </font>
    <font>
      <b/>
      <sz val="14"/>
      <name val="Arial"/>
      <family val="2"/>
    </font>
    <font>
      <u/>
      <sz val="12"/>
      <color rgb="FF193A67"/>
      <name val="Arial"/>
      <family val="2"/>
    </font>
    <font>
      <sz val="11"/>
      <name val="Arial"/>
      <family val="2"/>
    </font>
    <font>
      <b/>
      <sz val="10"/>
      <color indexed="9"/>
      <name val="Times New Roman"/>
      <family val="1"/>
    </font>
    <font>
      <b/>
      <sz val="11"/>
      <name val="Arial Narrow"/>
      <family val="2"/>
    </font>
    <font>
      <b/>
      <u/>
      <sz val="11"/>
      <color theme="1"/>
      <name val="Arial Narrow"/>
      <family val="2"/>
    </font>
    <font>
      <b/>
      <u/>
      <sz val="11"/>
      <color rgb="FFC00000"/>
      <name val="Arial Narrow"/>
      <family val="2"/>
    </font>
    <font>
      <u/>
      <sz val="11"/>
      <color rgb="FFC00000"/>
      <name val="Arial Narrow"/>
      <family val="2"/>
    </font>
    <font>
      <sz val="11"/>
      <color theme="1"/>
      <name val="Times New Roman"/>
      <family val="1"/>
    </font>
    <font>
      <b/>
      <sz val="11"/>
      <name val="Times New Roman"/>
      <family val="1"/>
    </font>
    <font>
      <b/>
      <u/>
      <sz val="11"/>
      <color theme="1"/>
      <name val="Times New Roman"/>
      <family val="1"/>
    </font>
    <font>
      <b/>
      <u/>
      <sz val="11"/>
      <color rgb="FFC00000"/>
      <name val="Times New Roman"/>
      <family val="1"/>
    </font>
    <font>
      <sz val="11"/>
      <color rgb="FF002060"/>
      <name val="Times New Roman"/>
      <family val="1"/>
    </font>
    <font>
      <sz val="8"/>
      <color theme="1"/>
      <name val="Arial"/>
      <family val="2"/>
    </font>
    <font>
      <sz val="10"/>
      <color rgb="FF002060"/>
      <name val="Times New Roman"/>
      <family val="1"/>
    </font>
    <font>
      <sz val="12"/>
      <color theme="0"/>
      <name val="Times New Roman"/>
      <family val="1"/>
    </font>
    <font>
      <b/>
      <i/>
      <sz val="12"/>
      <color indexed="8"/>
      <name val="Times New Roman"/>
      <family val="1"/>
    </font>
    <font>
      <b/>
      <sz val="12"/>
      <color indexed="8"/>
      <name val="Times New Roman"/>
      <family val="1"/>
    </font>
    <font>
      <sz val="10"/>
      <color theme="1"/>
      <name val="Arial"/>
      <family val="2"/>
    </font>
    <font>
      <i/>
      <sz val="10"/>
      <name val="Times New Roman"/>
      <family val="1"/>
    </font>
    <font>
      <sz val="10"/>
      <color theme="0"/>
      <name val="Times New Roman"/>
      <family val="1"/>
    </font>
    <font>
      <b/>
      <sz val="14"/>
      <color rgb="FF193A67"/>
      <name val="Calibri"/>
      <family val="2"/>
      <scheme val="minor"/>
    </font>
    <font>
      <b/>
      <sz val="10"/>
      <color theme="1"/>
      <name val="Calibri"/>
      <family val="2"/>
    </font>
    <font>
      <b/>
      <sz val="10"/>
      <color theme="1"/>
      <name val="Calibri"/>
      <family val="2"/>
      <scheme val="minor"/>
    </font>
    <font>
      <sz val="12"/>
      <color theme="0"/>
      <name val="Arial"/>
      <family val="2"/>
    </font>
    <font>
      <sz val="11"/>
      <color theme="0"/>
      <name val="Times New Roman"/>
      <family val="1"/>
    </font>
    <font>
      <b/>
      <sz val="11"/>
      <color rgb="FF193A67"/>
      <name val="Times New Roman"/>
      <family val="1"/>
    </font>
    <font>
      <b/>
      <sz val="20"/>
      <color rgb="FF193A67"/>
      <name val="Times New Roman"/>
      <family val="1"/>
    </font>
    <font>
      <b/>
      <sz val="22"/>
      <color rgb="FF193A67"/>
      <name val="Times New Roman"/>
      <family val="1"/>
    </font>
    <font>
      <b/>
      <sz val="16"/>
      <color theme="1"/>
      <name val="Times New Roman"/>
      <family val="1"/>
    </font>
    <font>
      <sz val="14"/>
      <color theme="1"/>
      <name val="Calibri"/>
      <family val="2"/>
      <scheme val="minor"/>
    </font>
    <font>
      <b/>
      <sz val="20"/>
      <color theme="1"/>
      <name val="Times New Roman"/>
      <family val="1"/>
    </font>
    <font>
      <sz val="16"/>
      <color theme="1"/>
      <name val="Times New Roman"/>
      <family val="1"/>
    </font>
    <font>
      <sz val="16"/>
      <color theme="1"/>
      <name val="Calibri"/>
      <family val="2"/>
      <scheme val="minor"/>
    </font>
    <font>
      <u/>
      <sz val="16"/>
      <color indexed="12"/>
      <name val="Arial"/>
      <family val="2"/>
    </font>
    <font>
      <b/>
      <sz val="18"/>
      <color theme="1"/>
      <name val="Times New Roman"/>
      <family val="1"/>
    </font>
    <font>
      <sz val="18"/>
      <color theme="1"/>
      <name val="Times New Roman"/>
      <family val="1"/>
    </font>
    <font>
      <b/>
      <sz val="16"/>
      <color theme="1"/>
      <name val="Calibri"/>
      <family val="2"/>
      <scheme val="minor"/>
    </font>
    <font>
      <b/>
      <i/>
      <sz val="12"/>
      <color rgb="FFFF0000"/>
      <name val="Arial"/>
      <family val="2"/>
    </font>
  </fonts>
  <fills count="9">
    <fill>
      <patternFill patternType="none"/>
    </fill>
    <fill>
      <patternFill patternType="gray125"/>
    </fill>
    <fill>
      <patternFill patternType="solid">
        <fgColor theme="0"/>
        <bgColor indexed="64"/>
      </patternFill>
    </fill>
    <fill>
      <patternFill patternType="solid">
        <fgColor rgb="FF193A67"/>
        <bgColor indexed="64"/>
      </patternFill>
    </fill>
    <fill>
      <patternFill patternType="solid">
        <fgColor rgb="FFEBF7FF"/>
        <bgColor indexed="64"/>
      </patternFill>
    </fill>
    <fill>
      <patternFill patternType="solid">
        <fgColor theme="1"/>
        <bgColor indexed="64"/>
      </patternFill>
    </fill>
    <fill>
      <patternFill patternType="solid">
        <fgColor indexed="9"/>
        <bgColor indexed="64"/>
      </patternFill>
    </fill>
    <fill>
      <patternFill patternType="solid">
        <fgColor indexed="22"/>
        <bgColor indexed="64"/>
      </patternFill>
    </fill>
    <fill>
      <patternFill patternType="solid">
        <fgColor rgb="FFC0C0C0"/>
        <bgColor indexed="64"/>
      </patternFill>
    </fill>
  </fills>
  <borders count="4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193A67"/>
      </left>
      <right/>
      <top style="thin">
        <color rgb="FF193A67"/>
      </top>
      <bottom style="thin">
        <color rgb="FF193A67"/>
      </bottom>
      <diagonal/>
    </border>
    <border>
      <left style="thin">
        <color theme="0"/>
      </left>
      <right style="thin">
        <color theme="0"/>
      </right>
      <top style="thin">
        <color rgb="FF193A67"/>
      </top>
      <bottom style="thin">
        <color rgb="FF193A67"/>
      </bottom>
      <diagonal/>
    </border>
    <border>
      <left/>
      <right style="thin">
        <color theme="0"/>
      </right>
      <top style="thin">
        <color rgb="FF193A67"/>
      </top>
      <bottom style="thin">
        <color rgb="FF193A67"/>
      </bottom>
      <diagonal/>
    </border>
    <border>
      <left style="thin">
        <color theme="0"/>
      </left>
      <right/>
      <top style="thin">
        <color rgb="FF193A67"/>
      </top>
      <bottom style="thin">
        <color rgb="FF193A67"/>
      </bottom>
      <diagonal/>
    </border>
    <border>
      <left/>
      <right/>
      <top style="thin">
        <color rgb="FF193A67"/>
      </top>
      <bottom style="thin">
        <color rgb="FF193A67"/>
      </bottom>
      <diagonal/>
    </border>
    <border>
      <left style="thin">
        <color rgb="FF193A67"/>
      </left>
      <right style="thin">
        <color rgb="FF193A67"/>
      </right>
      <top style="thin">
        <color rgb="FF193A67"/>
      </top>
      <bottom style="thin">
        <color rgb="FF193A67"/>
      </bottom>
      <diagonal/>
    </border>
    <border>
      <left style="thin">
        <color rgb="FF193A67"/>
      </left>
      <right/>
      <top style="thin">
        <color rgb="FF193A67"/>
      </top>
      <bottom/>
      <diagonal/>
    </border>
    <border>
      <left style="thin">
        <color rgb="FF193A67"/>
      </left>
      <right style="thin">
        <color rgb="FF193A67"/>
      </right>
      <top style="thin">
        <color rgb="FF193A67"/>
      </top>
      <bottom/>
      <diagonal/>
    </border>
    <border>
      <left/>
      <right style="thin">
        <color rgb="FF193A67"/>
      </right>
      <top style="thin">
        <color rgb="FF193A67"/>
      </top>
      <bottom style="thin">
        <color rgb="FF193A67"/>
      </bottom>
      <diagonal/>
    </border>
    <border>
      <left/>
      <right/>
      <top style="thin">
        <color rgb="FF193A67"/>
      </top>
      <bottom/>
      <diagonal/>
    </border>
    <border>
      <left/>
      <right style="thin">
        <color rgb="FF193A67"/>
      </right>
      <top style="thin">
        <color rgb="FF193A67"/>
      </top>
      <bottom/>
      <diagonal/>
    </border>
    <border>
      <left style="thin">
        <color rgb="FF193A67"/>
      </left>
      <right style="thin">
        <color rgb="FF193A67"/>
      </right>
      <top/>
      <bottom style="thin">
        <color rgb="FF193A67"/>
      </bottom>
      <diagonal/>
    </border>
    <border>
      <left style="thin">
        <color rgb="FF193A67"/>
      </left>
      <right/>
      <top/>
      <bottom style="thin">
        <color rgb="FF193A67"/>
      </bottom>
      <diagonal/>
    </border>
    <border>
      <left/>
      <right/>
      <top/>
      <bottom style="thin">
        <color rgb="FF193A67"/>
      </bottom>
      <diagonal/>
    </border>
    <border>
      <left/>
      <right style="thin">
        <color rgb="FF193A67"/>
      </right>
      <top/>
      <bottom style="thin">
        <color rgb="FF193A67"/>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193A67"/>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306">
    <xf numFmtId="0" fontId="0" fillId="0" borderId="0" xfId="0"/>
    <xf numFmtId="0" fontId="0" fillId="2" borderId="0" xfId="0" applyFill="1" applyBorder="1" applyAlignment="1">
      <alignment horizontal="left"/>
    </xf>
    <xf numFmtId="0" fontId="1" fillId="2" borderId="0" xfId="0" applyFont="1" applyFill="1" applyBorder="1" applyAlignment="1" applyProtection="1">
      <alignment vertical="center"/>
    </xf>
    <xf numFmtId="0" fontId="2" fillId="2" borderId="0" xfId="0" applyFont="1" applyFill="1" applyBorder="1" applyAlignment="1" applyProtection="1">
      <alignment vertical="center"/>
    </xf>
    <xf numFmtId="0" fontId="3" fillId="3" borderId="0" xfId="0" applyFont="1" applyFill="1" applyBorder="1" applyAlignment="1">
      <alignment horizontal="left"/>
    </xf>
    <xf numFmtId="0" fontId="5" fillId="3" borderId="0" xfId="1" applyFont="1" applyFill="1" applyBorder="1" applyAlignment="1" applyProtection="1">
      <alignment horizontal="left" vertical="top"/>
    </xf>
    <xf numFmtId="0" fontId="0" fillId="3" borderId="0" xfId="0" applyFill="1" applyBorder="1" applyAlignment="1">
      <alignment horizontal="left"/>
    </xf>
    <xf numFmtId="0" fontId="3" fillId="2" borderId="0" xfId="0" applyFont="1" applyFill="1" applyBorder="1" applyAlignment="1">
      <alignment horizontal="left"/>
    </xf>
    <xf numFmtId="0" fontId="6" fillId="2" borderId="0" xfId="0" applyFont="1" applyFill="1" applyBorder="1" applyAlignment="1" applyProtection="1">
      <alignment vertical="center"/>
    </xf>
    <xf numFmtId="0" fontId="3" fillId="2" borderId="0" xfId="0" applyFont="1" applyFill="1" applyBorder="1" applyAlignment="1" applyProtection="1">
      <alignment horizontal="left"/>
    </xf>
    <xf numFmtId="0" fontId="6" fillId="2" borderId="0" xfId="0" applyFont="1" applyFill="1" applyBorder="1" applyAlignment="1" applyProtection="1">
      <alignment vertical="center" wrapText="1"/>
    </xf>
    <xf numFmtId="0" fontId="7" fillId="3" borderId="0" xfId="0" applyFont="1" applyFill="1" applyBorder="1" applyAlignment="1" applyProtection="1"/>
    <xf numFmtId="0" fontId="7" fillId="3" borderId="0" xfId="0" applyFont="1" applyFill="1" applyBorder="1" applyAlignment="1" applyProtection="1">
      <alignment horizontal="left"/>
    </xf>
    <xf numFmtId="0" fontId="8" fillId="3" borderId="0" xfId="0" applyFont="1" applyFill="1" applyBorder="1" applyAlignment="1" applyProtection="1">
      <alignment horizontal="left"/>
    </xf>
    <xf numFmtId="0" fontId="3" fillId="3" borderId="0" xfId="0" applyFont="1" applyFill="1" applyBorder="1" applyAlignment="1" applyProtection="1">
      <alignment horizontal="left"/>
    </xf>
    <xf numFmtId="0" fontId="6" fillId="2" borderId="0" xfId="0" applyFont="1" applyFill="1" applyBorder="1" applyAlignment="1" applyProtection="1">
      <alignment horizontal="center" vertical="center"/>
    </xf>
    <xf numFmtId="0" fontId="8" fillId="3" borderId="0" xfId="0" applyFont="1" applyFill="1" applyBorder="1" applyAlignment="1">
      <alignment horizontal="left"/>
    </xf>
    <xf numFmtId="0" fontId="9" fillId="2" borderId="0" xfId="0" applyFont="1" applyFill="1" applyBorder="1" applyAlignment="1" applyProtection="1">
      <alignment horizontal="left"/>
    </xf>
    <xf numFmtId="0" fontId="6" fillId="2" borderId="0" xfId="0" applyFont="1" applyFill="1" applyBorder="1" applyAlignment="1" applyProtection="1">
      <alignment horizontal="left"/>
    </xf>
    <xf numFmtId="0" fontId="10" fillId="2" borderId="1" xfId="0" applyFont="1" applyFill="1" applyBorder="1" applyAlignment="1" applyProtection="1"/>
    <xf numFmtId="0" fontId="11" fillId="2" borderId="2" xfId="0" applyFont="1" applyFill="1" applyBorder="1" applyAlignment="1" applyProtection="1">
      <alignment horizontal="right" vertical="center" wrapText="1"/>
    </xf>
    <xf numFmtId="0" fontId="11" fillId="2" borderId="6" xfId="0" applyFont="1" applyFill="1" applyBorder="1" applyAlignment="1" applyProtection="1">
      <alignment horizontal="right" vertical="center" wrapText="1"/>
    </xf>
    <xf numFmtId="0" fontId="11" fillId="2" borderId="10" xfId="0" applyFont="1" applyFill="1" applyBorder="1" applyAlignment="1" applyProtection="1">
      <alignment horizontal="right" vertical="center" wrapText="1"/>
    </xf>
    <xf numFmtId="0" fontId="13" fillId="2" borderId="0" xfId="0" applyFont="1" applyFill="1" applyBorder="1" applyAlignment="1" applyProtection="1"/>
    <xf numFmtId="0" fontId="3" fillId="3" borderId="0" xfId="0" applyFont="1" applyFill="1" applyBorder="1" applyAlignment="1"/>
    <xf numFmtId="0" fontId="11" fillId="2" borderId="0" xfId="0" applyFont="1" applyFill="1" applyBorder="1" applyAlignment="1" applyProtection="1">
      <alignment horizontal="right" vertical="center" wrapText="1"/>
    </xf>
    <xf numFmtId="0" fontId="12" fillId="2" borderId="14" xfId="0" applyFont="1" applyFill="1" applyBorder="1" applyAlignment="1" applyProtection="1">
      <alignment vertical="center"/>
      <protection locked="0"/>
    </xf>
    <xf numFmtId="0" fontId="12" fillId="2" borderId="14" xfId="0" applyFont="1" applyFill="1" applyBorder="1" applyAlignment="1" applyProtection="1">
      <alignment vertical="center"/>
    </xf>
    <xf numFmtId="0" fontId="6" fillId="2" borderId="0" xfId="0" applyFont="1" applyFill="1" applyBorder="1" applyAlignment="1" applyProtection="1">
      <alignment horizontal="right" vertical="center" wrapText="1"/>
    </xf>
    <xf numFmtId="0" fontId="9" fillId="2" borderId="0" xfId="0" applyFont="1" applyFill="1" applyBorder="1" applyAlignment="1" applyProtection="1">
      <alignment horizontal="left" vertical="center" wrapText="1" indent="1"/>
      <protection locked="0"/>
    </xf>
    <xf numFmtId="0" fontId="9" fillId="2" borderId="0" xfId="0" applyFont="1" applyFill="1" applyBorder="1" applyAlignment="1" applyProtection="1">
      <alignment horizontal="left" vertical="center" wrapText="1" indent="1"/>
    </xf>
    <xf numFmtId="0" fontId="10" fillId="2" borderId="0" xfId="0" applyFont="1" applyFill="1" applyBorder="1" applyAlignment="1" applyProtection="1">
      <alignment horizontal="center" vertical="center"/>
    </xf>
    <xf numFmtId="0" fontId="14" fillId="2" borderId="0" xfId="0" applyFont="1" applyFill="1" applyBorder="1" applyAlignment="1" applyProtection="1">
      <alignment horizontal="left"/>
    </xf>
    <xf numFmtId="0" fontId="10" fillId="2" borderId="0" xfId="0" applyFont="1" applyFill="1" applyBorder="1" applyAlignment="1" applyProtection="1">
      <alignment horizontal="left"/>
    </xf>
    <xf numFmtId="0" fontId="0" fillId="2" borderId="0" xfId="0" applyFill="1" applyBorder="1" applyAlignment="1"/>
    <xf numFmtId="0" fontId="15" fillId="6" borderId="0" xfId="0" applyFont="1" applyFill="1" applyBorder="1" applyAlignment="1">
      <alignment horizontal="left"/>
    </xf>
    <xf numFmtId="0" fontId="16" fillId="2" borderId="0" xfId="0" applyFont="1" applyFill="1" applyBorder="1" applyAlignment="1" applyProtection="1">
      <alignment vertical="top"/>
    </xf>
    <xf numFmtId="0" fontId="8" fillId="3" borderId="0" xfId="0" applyFont="1" applyFill="1" applyBorder="1" applyAlignment="1"/>
    <xf numFmtId="0" fontId="0" fillId="3" borderId="0" xfId="0" applyFill="1" applyBorder="1" applyAlignment="1"/>
    <xf numFmtId="0" fontId="17" fillId="6" borderId="0" xfId="0" applyFont="1" applyFill="1" applyBorder="1" applyAlignment="1">
      <alignment vertical="top" wrapText="1"/>
    </xf>
    <xf numFmtId="0" fontId="18" fillId="2" borderId="0" xfId="0" applyFont="1" applyFill="1" applyBorder="1" applyAlignment="1" applyProtection="1">
      <alignment vertical="top"/>
    </xf>
    <xf numFmtId="164" fontId="18" fillId="2" borderId="0" xfId="0" applyNumberFormat="1" applyFont="1" applyFill="1" applyBorder="1" applyAlignment="1" applyProtection="1">
      <alignment vertical="top"/>
    </xf>
    <xf numFmtId="0" fontId="18" fillId="2" borderId="0" xfId="0" applyFont="1" applyFill="1" applyBorder="1" applyAlignment="1" applyProtection="1">
      <alignment horizontal="left" vertical="top"/>
    </xf>
    <xf numFmtId="0" fontId="18" fillId="6" borderId="0" xfId="0" applyFont="1" applyFill="1" applyBorder="1" applyAlignment="1" applyProtection="1">
      <alignment vertical="top"/>
    </xf>
    <xf numFmtId="164" fontId="18" fillId="6" borderId="0" xfId="0" applyNumberFormat="1" applyFont="1" applyFill="1" applyBorder="1" applyAlignment="1" applyProtection="1">
      <alignment vertical="top"/>
    </xf>
    <xf numFmtId="0" fontId="19" fillId="5" borderId="15" xfId="0" applyFont="1" applyFill="1" applyBorder="1" applyAlignment="1" applyProtection="1">
      <alignment horizontal="left" vertical="top" wrapText="1"/>
    </xf>
    <xf numFmtId="0" fontId="19" fillId="5" borderId="16" xfId="0" applyFont="1" applyFill="1" applyBorder="1" applyAlignment="1" applyProtection="1">
      <alignment horizontal="left" vertical="top" wrapText="1"/>
    </xf>
    <xf numFmtId="0" fontId="19" fillId="5" borderId="17" xfId="0" applyFont="1" applyFill="1" applyBorder="1" applyAlignment="1" applyProtection="1">
      <alignment horizontal="left" vertical="top" wrapText="1"/>
    </xf>
    <xf numFmtId="0" fontId="10" fillId="7" borderId="7" xfId="0" applyFont="1" applyFill="1" applyBorder="1" applyAlignment="1">
      <alignment vertical="top" wrapText="1"/>
    </xf>
    <xf numFmtId="0" fontId="10" fillId="7" borderId="8" xfId="0" applyFont="1" applyFill="1" applyBorder="1" applyAlignment="1">
      <alignment vertical="top" wrapText="1"/>
    </xf>
    <xf numFmtId="0" fontId="10" fillId="7" borderId="18" xfId="0" applyFont="1" applyFill="1" applyBorder="1" applyAlignment="1">
      <alignment vertical="top" wrapText="1"/>
    </xf>
    <xf numFmtId="0" fontId="10" fillId="3" borderId="0" xfId="0" applyFont="1" applyFill="1" applyBorder="1" applyAlignment="1">
      <alignment horizontal="left" vertical="top" wrapText="1"/>
    </xf>
    <xf numFmtId="0" fontId="9" fillId="6" borderId="19" xfId="0" applyFont="1" applyFill="1" applyBorder="1" applyAlignment="1">
      <alignment horizontal="left" vertical="top" wrapText="1" indent="1"/>
    </xf>
    <xf numFmtId="0" fontId="20" fillId="4" borderId="19" xfId="0" applyFont="1" applyFill="1" applyBorder="1" applyAlignment="1" applyProtection="1">
      <alignment horizontal="center" vertical="center" wrapText="1"/>
      <protection locked="0"/>
    </xf>
    <xf numFmtId="0" fontId="12" fillId="4" borderId="19" xfId="0" applyFont="1" applyFill="1" applyBorder="1" applyAlignment="1" applyProtection="1">
      <alignment horizontal="left" vertical="top" wrapText="1"/>
      <protection locked="0"/>
    </xf>
    <xf numFmtId="0" fontId="9" fillId="3" borderId="0" xfId="0" applyFont="1" applyFill="1" applyBorder="1" applyAlignment="1">
      <alignment horizontal="left" vertical="top" wrapText="1"/>
    </xf>
    <xf numFmtId="0" fontId="9" fillId="6" borderId="19" xfId="0" applyFont="1" applyFill="1" applyBorder="1" applyAlignment="1">
      <alignment horizontal="left" vertical="center" wrapText="1" indent="1"/>
    </xf>
    <xf numFmtId="0" fontId="10" fillId="7" borderId="7" xfId="0" applyFont="1" applyFill="1" applyBorder="1" applyAlignment="1"/>
    <xf numFmtId="0" fontId="10" fillId="7" borderId="8" xfId="0" applyFont="1" applyFill="1" applyBorder="1" applyAlignment="1"/>
    <xf numFmtId="0" fontId="10" fillId="7" borderId="18" xfId="0" applyFont="1" applyFill="1" applyBorder="1" applyAlignment="1"/>
    <xf numFmtId="0" fontId="8" fillId="3" borderId="0" xfId="0" applyFont="1" applyFill="1" applyAlignment="1" applyProtection="1">
      <alignment horizontal="left" vertical="top"/>
    </xf>
    <xf numFmtId="0" fontId="8" fillId="3" borderId="0" xfId="0" applyFont="1" applyFill="1" applyAlignment="1" applyProtection="1">
      <alignment horizontal="left" vertical="top" wrapText="1"/>
    </xf>
    <xf numFmtId="0" fontId="21" fillId="3" borderId="0" xfId="0" applyFont="1" applyFill="1" applyBorder="1" applyAlignment="1" applyProtection="1">
      <alignment horizontal="left"/>
    </xf>
    <xf numFmtId="0" fontId="23" fillId="3" borderId="0" xfId="0" applyFont="1" applyFill="1" applyAlignment="1" applyProtection="1">
      <alignment horizontal="left" vertical="top" wrapText="1"/>
    </xf>
    <xf numFmtId="0" fontId="2" fillId="6" borderId="0" xfId="0" applyFont="1" applyFill="1" applyAlignment="1" applyProtection="1">
      <alignment horizontal="right" vertical="top" wrapText="1"/>
    </xf>
    <xf numFmtId="0" fontId="26" fillId="6" borderId="0" xfId="0" applyFont="1" applyFill="1" applyBorder="1" applyAlignment="1" applyProtection="1">
      <alignment horizontal="left" vertical="top" wrapText="1"/>
    </xf>
    <xf numFmtId="0" fontId="26" fillId="2" borderId="0" xfId="0" applyFont="1" applyFill="1" applyAlignment="1" applyProtection="1">
      <alignment horizontal="left" vertical="top" wrapText="1"/>
    </xf>
    <xf numFmtId="0" fontId="14" fillId="2" borderId="0" xfId="0" applyFont="1" applyFill="1" applyAlignment="1" applyProtection="1">
      <alignment vertical="top" wrapText="1"/>
    </xf>
    <xf numFmtId="0" fontId="2" fillId="6" borderId="0" xfId="0" applyFont="1" applyFill="1" applyBorder="1" applyAlignment="1" applyProtection="1">
      <alignment vertical="top" wrapText="1"/>
    </xf>
    <xf numFmtId="0" fontId="2" fillId="6" borderId="0" xfId="0" applyFont="1" applyFill="1" applyBorder="1" applyAlignment="1" applyProtection="1">
      <alignment horizontal="right" vertical="top" wrapText="1"/>
    </xf>
    <xf numFmtId="0" fontId="25" fillId="2" borderId="0" xfId="0" applyFont="1" applyFill="1" applyBorder="1" applyAlignment="1" applyProtection="1">
      <alignment vertical="top" wrapText="1"/>
    </xf>
    <xf numFmtId="0" fontId="27" fillId="2" borderId="0" xfId="0" applyFont="1" applyFill="1" applyBorder="1" applyAlignment="1" applyProtection="1">
      <alignment horizontal="left" vertical="top"/>
    </xf>
    <xf numFmtId="0" fontId="27" fillId="6" borderId="0" xfId="0" applyFont="1" applyFill="1" applyBorder="1" applyAlignment="1" applyProtection="1">
      <alignment vertical="top" wrapText="1"/>
    </xf>
    <xf numFmtId="0" fontId="18" fillId="2" borderId="0" xfId="0" applyFont="1" applyFill="1" applyAlignment="1" applyProtection="1">
      <alignment horizontal="left"/>
    </xf>
    <xf numFmtId="0" fontId="28" fillId="6" borderId="0" xfId="0" applyFont="1" applyFill="1" applyAlignment="1" applyProtection="1">
      <alignment horizontal="right" vertical="top" wrapText="1"/>
    </xf>
    <xf numFmtId="0" fontId="29" fillId="6" borderId="0" xfId="1" applyFont="1" applyFill="1" applyAlignment="1" applyProtection="1">
      <alignment vertical="center"/>
    </xf>
    <xf numFmtId="0" fontId="29" fillId="6" borderId="0" xfId="1" applyFont="1" applyFill="1" applyAlignment="1" applyProtection="1">
      <alignment vertical="center" wrapText="1"/>
    </xf>
    <xf numFmtId="0" fontId="30" fillId="6" borderId="0" xfId="0" applyFont="1" applyFill="1" applyBorder="1" applyAlignment="1" applyProtection="1">
      <alignment horizontal="left" vertical="top" wrapText="1"/>
    </xf>
    <xf numFmtId="0" fontId="30" fillId="2" borderId="0" xfId="0" applyFont="1" applyFill="1" applyAlignment="1" applyProtection="1">
      <alignment horizontal="left" vertical="top" wrapText="1"/>
    </xf>
    <xf numFmtId="0" fontId="16" fillId="3" borderId="20" xfId="0" applyFont="1" applyFill="1" applyBorder="1" applyAlignment="1" applyProtection="1">
      <alignment horizontal="center" vertical="top" wrapText="1"/>
    </xf>
    <xf numFmtId="0" fontId="16" fillId="3" borderId="21" xfId="0" applyFont="1" applyFill="1" applyBorder="1" applyAlignment="1" applyProtection="1">
      <alignment horizontal="center" vertical="top"/>
    </xf>
    <xf numFmtId="0" fontId="16" fillId="3" borderId="22" xfId="0" applyFont="1" applyFill="1" applyBorder="1" applyAlignment="1" applyProtection="1">
      <alignment vertical="top" wrapText="1"/>
    </xf>
    <xf numFmtId="0" fontId="16" fillId="3" borderId="21" xfId="0" applyFont="1" applyFill="1" applyBorder="1" applyAlignment="1" applyProtection="1">
      <alignment horizontal="center" vertical="top" wrapText="1"/>
    </xf>
    <xf numFmtId="0" fontId="16" fillId="3" borderId="23" xfId="0" applyFont="1" applyFill="1" applyBorder="1" applyAlignment="1" applyProtection="1">
      <alignment vertical="top"/>
    </xf>
    <xf numFmtId="0" fontId="16" fillId="3" borderId="24" xfId="0" applyFont="1" applyFill="1" applyBorder="1" applyAlignment="1" applyProtection="1">
      <alignment vertical="top" wrapText="1"/>
    </xf>
    <xf numFmtId="0" fontId="32" fillId="2" borderId="25" xfId="0" applyFont="1" applyFill="1" applyBorder="1" applyAlignment="1" applyProtection="1">
      <alignment horizontal="center" vertical="center" wrapText="1"/>
    </xf>
    <xf numFmtId="0" fontId="32" fillId="6" borderId="26" xfId="0" applyFont="1" applyFill="1" applyBorder="1" applyAlignment="1" applyProtection="1">
      <alignment horizontal="center" vertical="center" wrapText="1"/>
    </xf>
    <xf numFmtId="0" fontId="33" fillId="0" borderId="27" xfId="1" applyFont="1" applyBorder="1" applyAlignment="1" applyProtection="1">
      <alignment horizontal="left" vertical="center"/>
    </xf>
    <xf numFmtId="0" fontId="32" fillId="6" borderId="25" xfId="0" applyFont="1" applyFill="1" applyBorder="1" applyAlignment="1" applyProtection="1">
      <alignment horizontal="center" vertical="center" wrapText="1"/>
    </xf>
    <xf numFmtId="0" fontId="34" fillId="2" borderId="20" xfId="0" quotePrefix="1" applyFont="1" applyFill="1" applyBorder="1" applyAlignment="1" applyProtection="1">
      <alignment horizontal="center" vertical="center"/>
    </xf>
    <xf numFmtId="0" fontId="34" fillId="2" borderId="24" xfId="0" quotePrefix="1" applyFont="1" applyFill="1" applyBorder="1" applyAlignment="1" applyProtection="1">
      <alignment horizontal="center" vertical="center"/>
    </xf>
    <xf numFmtId="0" fontId="34" fillId="2" borderId="24" xfId="0" applyFont="1" applyFill="1" applyBorder="1" applyAlignment="1" applyProtection="1">
      <alignment horizontal="center" vertical="center"/>
    </xf>
    <xf numFmtId="0" fontId="34" fillId="2" borderId="28" xfId="0" applyFont="1" applyFill="1" applyBorder="1" applyAlignment="1" applyProtection="1">
      <alignment horizontal="center" vertical="center"/>
    </xf>
    <xf numFmtId="0" fontId="23" fillId="3" borderId="0" xfId="0" applyFont="1" applyFill="1" applyAlignment="1" applyProtection="1">
      <alignment horizontal="left" vertical="center" wrapText="1"/>
    </xf>
    <xf numFmtId="0" fontId="32" fillId="6" borderId="20" xfId="0" applyFont="1" applyFill="1" applyBorder="1" applyAlignment="1" applyProtection="1">
      <alignment horizontal="center" vertical="center" wrapText="1"/>
    </xf>
    <xf numFmtId="0" fontId="33" fillId="6" borderId="25" xfId="1" applyFont="1" applyFill="1" applyBorder="1" applyAlignment="1" applyProtection="1">
      <alignment horizontal="left" vertical="center" wrapText="1"/>
    </xf>
    <xf numFmtId="0" fontId="34" fillId="2" borderId="20" xfId="0" applyFont="1" applyFill="1" applyBorder="1" applyAlignment="1" applyProtection="1">
      <alignment horizontal="center" vertical="center"/>
    </xf>
    <xf numFmtId="0" fontId="34" fillId="2" borderId="26" xfId="0" applyFont="1" applyFill="1" applyBorder="1" applyAlignment="1" applyProtection="1">
      <alignment horizontal="center" vertical="center"/>
    </xf>
    <xf numFmtId="0" fontId="34" fillId="2" borderId="29" xfId="0" applyFont="1" applyFill="1" applyBorder="1" applyAlignment="1" applyProtection="1">
      <alignment horizontal="center" vertical="center"/>
    </xf>
    <xf numFmtId="0" fontId="34" fillId="2" borderId="30" xfId="0" applyFont="1" applyFill="1" applyBorder="1" applyAlignment="1" applyProtection="1">
      <alignment horizontal="center" vertical="center"/>
    </xf>
    <xf numFmtId="0" fontId="34" fillId="2" borderId="32" xfId="0" applyFont="1" applyFill="1" applyBorder="1" applyAlignment="1" applyProtection="1">
      <alignment horizontal="center" vertical="center"/>
    </xf>
    <xf numFmtId="0" fontId="34" fillId="2" borderId="33" xfId="0" applyFont="1" applyFill="1" applyBorder="1" applyAlignment="1" applyProtection="1">
      <alignment horizontal="center" vertical="center"/>
    </xf>
    <xf numFmtId="0" fontId="34" fillId="2" borderId="34" xfId="0" applyFont="1" applyFill="1" applyBorder="1" applyAlignment="1" applyProtection="1">
      <alignment horizontal="center" vertical="center"/>
    </xf>
    <xf numFmtId="0" fontId="35" fillId="2" borderId="24" xfId="0" applyFont="1" applyFill="1" applyBorder="1" applyAlignment="1" applyProtection="1">
      <alignment horizontal="center" vertical="center"/>
    </xf>
    <xf numFmtId="0" fontId="36" fillId="2" borderId="0" xfId="0" applyFont="1" applyFill="1" applyAlignment="1" applyProtection="1">
      <alignment vertical="top"/>
    </xf>
    <xf numFmtId="0" fontId="37" fillId="6" borderId="0" xfId="0" applyFont="1" applyFill="1" applyBorder="1" applyAlignment="1" applyProtection="1">
      <alignment horizontal="center" vertical="center" wrapText="1"/>
    </xf>
    <xf numFmtId="0" fontId="38" fillId="6" borderId="0" xfId="1" applyFont="1" applyFill="1" applyBorder="1" applyAlignment="1" applyProtection="1">
      <alignment horizontal="left" vertical="center" wrapText="1"/>
    </xf>
    <xf numFmtId="0" fontId="37" fillId="6" borderId="0" xfId="0" applyFont="1" applyFill="1" applyBorder="1" applyAlignment="1" applyProtection="1">
      <alignment horizontal="left" vertical="center" wrapText="1"/>
    </xf>
    <xf numFmtId="0" fontId="39" fillId="2" borderId="0" xfId="0" applyFont="1" applyFill="1" applyBorder="1" applyAlignment="1" applyProtection="1">
      <alignment horizontal="center" vertical="center"/>
    </xf>
    <xf numFmtId="0" fontId="26" fillId="3" borderId="0" xfId="0" applyFont="1" applyFill="1" applyAlignment="1" applyProtection="1">
      <alignment horizontal="left" vertical="center" wrapText="1"/>
    </xf>
    <xf numFmtId="0" fontId="36" fillId="2" borderId="0" xfId="0" applyFont="1" applyFill="1" applyAlignment="1" applyProtection="1">
      <alignment horizontal="left"/>
    </xf>
    <xf numFmtId="0" fontId="4" fillId="2" borderId="0" xfId="1" applyFill="1" applyAlignment="1" applyProtection="1">
      <alignment horizontal="left"/>
    </xf>
    <xf numFmtId="0" fontId="40" fillId="2" borderId="0" xfId="0" applyFont="1" applyFill="1" applyAlignment="1" applyProtection="1">
      <alignment horizontal="left" vertical="top" wrapText="1"/>
    </xf>
    <xf numFmtId="0" fontId="26" fillId="3" borderId="0" xfId="0" applyFont="1" applyFill="1" applyAlignment="1" applyProtection="1">
      <alignment horizontal="left" vertical="top" wrapText="1"/>
    </xf>
    <xf numFmtId="0" fontId="36" fillId="2" borderId="0" xfId="0" applyFont="1" applyFill="1" applyAlignment="1" applyProtection="1">
      <alignment horizontal="left" vertical="top" wrapText="1"/>
    </xf>
    <xf numFmtId="0" fontId="3" fillId="3" borderId="0" xfId="0" applyFont="1" applyFill="1" applyAlignment="1" applyProtection="1">
      <alignment horizontal="left" vertical="top" wrapText="1"/>
    </xf>
    <xf numFmtId="0" fontId="0" fillId="2" borderId="0" xfId="0" applyFill="1" applyBorder="1" applyAlignment="1" applyProtection="1">
      <alignment horizontal="left"/>
    </xf>
    <xf numFmtId="0" fontId="1" fillId="2" borderId="0" xfId="0" applyFont="1" applyFill="1" applyBorder="1" applyAlignment="1" applyProtection="1">
      <alignment vertical="center" wrapText="1"/>
    </xf>
    <xf numFmtId="0" fontId="2" fillId="2" borderId="0" xfId="0" applyFont="1" applyFill="1" applyBorder="1" applyAlignment="1" applyProtection="1">
      <alignment vertical="center" wrapText="1"/>
    </xf>
    <xf numFmtId="0" fontId="0" fillId="3" borderId="0" xfId="0" applyFill="1" applyBorder="1" applyAlignment="1" applyProtection="1">
      <alignment horizontal="left"/>
    </xf>
    <xf numFmtId="0" fontId="6" fillId="2" borderId="0" xfId="0" applyFont="1" applyFill="1" applyBorder="1" applyAlignment="1" applyProtection="1">
      <alignment horizontal="center" vertical="center" wrapText="1"/>
    </xf>
    <xf numFmtId="0" fontId="5" fillId="3" borderId="0" xfId="1" applyNumberFormat="1" applyFont="1" applyFill="1" applyBorder="1" applyAlignment="1" applyProtection="1">
      <alignment vertical="top"/>
    </xf>
    <xf numFmtId="0" fontId="12" fillId="2" borderId="0" xfId="0" applyFont="1" applyFill="1" applyBorder="1" applyAlignment="1" applyProtection="1">
      <alignment vertical="center"/>
      <protection locked="0"/>
    </xf>
    <xf numFmtId="0" fontId="42" fillId="2" borderId="0" xfId="0" applyFont="1" applyFill="1" applyBorder="1" applyAlignment="1" applyProtection="1">
      <alignment horizontal="left" vertical="center" wrapText="1" indent="1"/>
      <protection locked="0"/>
    </xf>
    <xf numFmtId="0" fontId="15" fillId="2" borderId="0" xfId="0" applyFont="1" applyFill="1" applyBorder="1" applyAlignment="1" applyProtection="1">
      <alignment horizontal="left"/>
    </xf>
    <xf numFmtId="0" fontId="0" fillId="2" borderId="0" xfId="0" applyFill="1" applyBorder="1" applyAlignment="1" applyProtection="1"/>
    <xf numFmtId="0" fontId="17" fillId="2" borderId="0" xfId="0" applyFont="1" applyFill="1" applyBorder="1" applyAlignment="1" applyProtection="1">
      <alignment horizontal="left" vertical="top" wrapText="1"/>
    </xf>
    <xf numFmtId="0" fontId="8" fillId="3" borderId="0" xfId="0" applyFont="1" applyFill="1" applyBorder="1" applyAlignment="1" applyProtection="1"/>
    <xf numFmtId="0" fontId="0" fillId="3" borderId="0" xfId="0" applyFill="1" applyBorder="1" applyAlignment="1" applyProtection="1"/>
    <xf numFmtId="0" fontId="0" fillId="2" borderId="0" xfId="0" applyFill="1" applyBorder="1" applyAlignment="1" applyProtection="1">
      <alignment horizontal="left" vertical="center"/>
    </xf>
    <xf numFmtId="0" fontId="43" fillId="5" borderId="15" xfId="0" applyFont="1" applyFill="1" applyBorder="1" applyAlignment="1" applyProtection="1">
      <alignment horizontal="left" vertical="top" wrapText="1"/>
    </xf>
    <xf numFmtId="0" fontId="43" fillId="5" borderId="16" xfId="0" applyFont="1" applyFill="1" applyBorder="1" applyAlignment="1" applyProtection="1">
      <alignment horizontal="left" vertical="top" wrapText="1"/>
    </xf>
    <xf numFmtId="0" fontId="43" fillId="5" borderId="17" xfId="0" applyFont="1" applyFill="1" applyBorder="1" applyAlignment="1" applyProtection="1">
      <alignment horizontal="left" vertical="top" wrapText="1"/>
    </xf>
    <xf numFmtId="0" fontId="7" fillId="3" borderId="0" xfId="0" applyFont="1" applyFill="1" applyBorder="1" applyAlignment="1" applyProtection="1">
      <alignment horizontal="left" vertical="center"/>
    </xf>
    <xf numFmtId="0" fontId="8" fillId="3" borderId="0" xfId="0" applyFont="1" applyFill="1" applyBorder="1" applyAlignment="1" applyProtection="1">
      <alignment horizontal="left" vertical="center"/>
    </xf>
    <xf numFmtId="0" fontId="0" fillId="3" borderId="0" xfId="0" applyFill="1" applyBorder="1" applyAlignment="1" applyProtection="1">
      <alignment horizontal="left" vertical="center"/>
    </xf>
    <xf numFmtId="0" fontId="18" fillId="8" borderId="35" xfId="0" applyFont="1" applyFill="1" applyBorder="1" applyAlignment="1" applyProtection="1">
      <alignment vertical="top" wrapText="1"/>
    </xf>
    <xf numFmtId="0" fontId="18" fillId="8" borderId="14" xfId="0" applyFont="1" applyFill="1" applyBorder="1" applyAlignment="1" applyProtection="1">
      <alignment vertical="top" wrapText="1"/>
    </xf>
    <xf numFmtId="0" fontId="12" fillId="2" borderId="19" xfId="0" applyFont="1" applyFill="1" applyBorder="1" applyAlignment="1" applyProtection="1">
      <alignment horizontal="left" vertical="top" wrapText="1" indent="1"/>
    </xf>
    <xf numFmtId="0" fontId="7" fillId="3" borderId="0" xfId="0" applyFont="1" applyFill="1" applyBorder="1" applyAlignment="1" applyProtection="1">
      <alignment horizontal="left" wrapText="1"/>
    </xf>
    <xf numFmtId="0" fontId="18" fillId="8" borderId="7" xfId="0" applyFont="1" applyFill="1" applyBorder="1" applyAlignment="1" applyProtection="1">
      <alignment vertical="top" wrapText="1"/>
    </xf>
    <xf numFmtId="0" fontId="18" fillId="8" borderId="8" xfId="0" applyFont="1" applyFill="1" applyBorder="1" applyAlignment="1" applyProtection="1">
      <alignment vertical="top" wrapText="1"/>
    </xf>
    <xf numFmtId="0" fontId="18" fillId="8" borderId="7" xfId="0" applyFont="1" applyFill="1" applyBorder="1" applyAlignment="1" applyProtection="1"/>
    <xf numFmtId="0" fontId="18" fillId="8" borderId="8" xfId="0" applyFont="1" applyFill="1" applyBorder="1" applyAlignment="1" applyProtection="1"/>
    <xf numFmtId="0" fontId="6" fillId="3" borderId="0" xfId="0" applyFont="1" applyFill="1" applyBorder="1" applyAlignment="1" applyProtection="1">
      <alignment horizontal="center" vertical="center"/>
    </xf>
    <xf numFmtId="0" fontId="9" fillId="3" borderId="0" xfId="0" applyFont="1" applyFill="1" applyBorder="1" applyAlignment="1" applyProtection="1">
      <alignment horizontal="left"/>
    </xf>
    <xf numFmtId="0" fontId="6" fillId="3" borderId="0" xfId="0" applyFont="1" applyFill="1" applyBorder="1" applyAlignment="1" applyProtection="1">
      <alignment horizontal="left"/>
    </xf>
    <xf numFmtId="0" fontId="10" fillId="3" borderId="0" xfId="0" applyFont="1" applyFill="1" applyBorder="1" applyAlignment="1" applyProtection="1">
      <alignment horizontal="center" vertical="center"/>
    </xf>
    <xf numFmtId="0" fontId="14" fillId="3" borderId="0" xfId="0" applyFont="1" applyFill="1" applyBorder="1" applyAlignment="1" applyProtection="1">
      <alignment horizontal="left"/>
    </xf>
    <xf numFmtId="0" fontId="10" fillId="3" borderId="0" xfId="0" applyFont="1" applyFill="1" applyBorder="1" applyAlignment="1" applyProtection="1">
      <alignment horizontal="left"/>
    </xf>
    <xf numFmtId="0" fontId="10" fillId="8" borderId="35" xfId="0" applyFont="1" applyFill="1" applyBorder="1" applyAlignment="1">
      <alignment vertical="top" wrapText="1"/>
    </xf>
    <xf numFmtId="0" fontId="10" fillId="7" borderId="14" xfId="0" applyFont="1" applyFill="1" applyBorder="1" applyAlignment="1">
      <alignment vertical="top" wrapText="1"/>
    </xf>
    <xf numFmtId="0" fontId="46" fillId="4" borderId="19" xfId="0" applyFont="1" applyFill="1" applyBorder="1" applyAlignment="1" applyProtection="1">
      <alignment horizontal="left" vertical="top" wrapText="1"/>
      <protection locked="0"/>
    </xf>
    <xf numFmtId="0" fontId="12" fillId="2" borderId="0" xfId="0" applyFont="1" applyFill="1" applyBorder="1" applyAlignment="1" applyProtection="1">
      <alignment vertical="center"/>
    </xf>
    <xf numFmtId="0" fontId="10" fillId="7" borderId="35" xfId="0" applyFont="1" applyFill="1" applyBorder="1" applyAlignment="1">
      <alignment vertical="top" wrapText="1"/>
    </xf>
    <xf numFmtId="0" fontId="10" fillId="7" borderId="36" xfId="0" applyFont="1" applyFill="1" applyBorder="1" applyAlignment="1">
      <alignment vertical="top" wrapText="1"/>
    </xf>
    <xf numFmtId="0" fontId="0" fillId="2" borderId="0" xfId="0" applyFill="1" applyBorder="1" applyAlignment="1">
      <alignment horizontal="left" indent="1"/>
    </xf>
    <xf numFmtId="0" fontId="3" fillId="3" borderId="0" xfId="0" applyFont="1" applyFill="1" applyBorder="1" applyAlignment="1">
      <alignment horizontal="left" indent="1"/>
    </xf>
    <xf numFmtId="0" fontId="0" fillId="3" borderId="0" xfId="0" applyFill="1" applyBorder="1" applyAlignment="1">
      <alignment horizontal="left" indent="1"/>
    </xf>
    <xf numFmtId="0" fontId="6" fillId="2" borderId="6" xfId="0" applyFont="1" applyFill="1" applyBorder="1" applyAlignment="1" applyProtection="1">
      <alignment horizontal="right" vertical="center" wrapText="1"/>
    </xf>
    <xf numFmtId="0" fontId="10" fillId="8" borderId="7" xfId="0" applyFont="1" applyFill="1" applyBorder="1" applyAlignment="1">
      <alignment vertical="top" wrapText="1"/>
    </xf>
    <xf numFmtId="0" fontId="14" fillId="2" borderId="0" xfId="0" applyFont="1" applyFill="1" applyBorder="1" applyAlignment="1">
      <alignment horizontal="left"/>
    </xf>
    <xf numFmtId="0" fontId="14" fillId="3" borderId="0" xfId="0" applyFont="1" applyFill="1" applyBorder="1" applyAlignment="1"/>
    <xf numFmtId="0" fontId="14" fillId="3" borderId="0" xfId="0" applyFont="1" applyFill="1" applyBorder="1" applyAlignment="1">
      <alignment horizontal="left"/>
    </xf>
    <xf numFmtId="0" fontId="9" fillId="2" borderId="0" xfId="0" applyFont="1" applyFill="1" applyBorder="1" applyAlignment="1">
      <alignment horizontal="left"/>
    </xf>
    <xf numFmtId="0" fontId="9" fillId="3" borderId="0" xfId="0" applyFont="1" applyFill="1" applyBorder="1" applyAlignment="1"/>
    <xf numFmtId="0" fontId="9" fillId="3" borderId="0" xfId="0" applyFont="1" applyFill="1" applyBorder="1" applyAlignment="1">
      <alignment horizontal="left"/>
    </xf>
    <xf numFmtId="0" fontId="48" fillId="3" borderId="0" xfId="0" applyFont="1" applyFill="1" applyBorder="1" applyAlignment="1">
      <alignment horizontal="left"/>
    </xf>
    <xf numFmtId="0" fontId="43" fillId="3" borderId="0" xfId="0" applyFont="1" applyFill="1" applyBorder="1" applyAlignment="1">
      <alignment horizontal="left"/>
    </xf>
    <xf numFmtId="0" fontId="42" fillId="2" borderId="0" xfId="0" applyFont="1" applyFill="1" applyBorder="1" applyAlignment="1" applyProtection="1">
      <alignment horizontal="left" vertical="center" wrapText="1" indent="1"/>
    </xf>
    <xf numFmtId="0" fontId="15" fillId="2" borderId="0" xfId="0" applyFont="1" applyFill="1" applyBorder="1" applyAlignment="1">
      <alignment horizontal="left"/>
    </xf>
    <xf numFmtId="0" fontId="17" fillId="2" borderId="0" xfId="0" applyFont="1" applyFill="1" applyBorder="1" applyAlignment="1">
      <alignment vertical="top" wrapText="1"/>
    </xf>
    <xf numFmtId="0" fontId="10" fillId="8" borderId="8" xfId="0" applyFont="1" applyFill="1" applyBorder="1" applyAlignment="1">
      <alignment vertical="top" wrapText="1"/>
    </xf>
    <xf numFmtId="0" fontId="10" fillId="8" borderId="18" xfId="0" applyFont="1" applyFill="1" applyBorder="1" applyAlignment="1">
      <alignment vertical="top" wrapText="1"/>
    </xf>
    <xf numFmtId="0" fontId="9" fillId="2" borderId="19" xfId="0" applyFont="1" applyFill="1" applyBorder="1" applyAlignment="1">
      <alignment horizontal="left" vertical="top" wrapText="1" indent="1"/>
    </xf>
    <xf numFmtId="0" fontId="9" fillId="2" borderId="19" xfId="0" applyFont="1" applyFill="1" applyBorder="1" applyAlignment="1" applyProtection="1">
      <alignment horizontal="left" vertical="top" wrapText="1" indent="1"/>
    </xf>
    <xf numFmtId="0" fontId="10" fillId="8" borderId="7" xfId="0" applyFont="1" applyFill="1" applyBorder="1" applyAlignment="1"/>
    <xf numFmtId="0" fontId="10" fillId="8" borderId="8" xfId="0" applyFont="1" applyFill="1" applyBorder="1" applyAlignment="1"/>
    <xf numFmtId="0" fontId="10" fillId="8" borderId="18" xfId="0" applyFont="1" applyFill="1" applyBorder="1" applyAlignment="1"/>
    <xf numFmtId="0" fontId="2" fillId="6" borderId="0" xfId="0" applyFont="1" applyFill="1" applyAlignment="1" applyProtection="1">
      <alignment horizontal="left" vertical="top" wrapText="1"/>
    </xf>
    <xf numFmtId="0" fontId="8" fillId="0" borderId="0" xfId="0" applyFont="1" applyFill="1" applyAlignment="1" applyProtection="1">
      <alignment horizontal="left" vertical="top" wrapText="1"/>
    </xf>
    <xf numFmtId="0" fontId="8" fillId="0" borderId="0" xfId="0" applyFont="1" applyFill="1" applyBorder="1" applyAlignment="1" applyProtection="1"/>
    <xf numFmtId="0" fontId="8" fillId="0" borderId="0" xfId="0" applyFont="1" applyFill="1" applyBorder="1" applyAlignment="1"/>
    <xf numFmtId="0" fontId="18" fillId="8" borderId="36" xfId="0" applyFont="1" applyFill="1" applyBorder="1" applyAlignment="1" applyProtection="1">
      <alignment vertical="top" wrapText="1"/>
    </xf>
    <xf numFmtId="0" fontId="18" fillId="8" borderId="18" xfId="0" applyFont="1" applyFill="1" applyBorder="1" applyAlignment="1" applyProtection="1">
      <alignment vertical="top" wrapText="1"/>
    </xf>
    <xf numFmtId="0" fontId="18" fillId="8" borderId="18" xfId="0" applyFont="1" applyFill="1" applyBorder="1" applyAlignment="1" applyProtection="1"/>
    <xf numFmtId="0" fontId="3" fillId="2" borderId="0" xfId="0" applyFont="1" applyFill="1" applyBorder="1" applyAlignment="1"/>
    <xf numFmtId="0" fontId="7" fillId="2" borderId="0" xfId="0" applyFont="1" applyFill="1" applyBorder="1" applyAlignment="1" applyProtection="1">
      <alignment horizontal="left"/>
    </xf>
    <xf numFmtId="0" fontId="8" fillId="2" borderId="0" xfId="0" applyFont="1" applyFill="1" applyAlignment="1" applyProtection="1">
      <alignment horizontal="left" vertical="top" wrapText="1"/>
    </xf>
    <xf numFmtId="0" fontId="8" fillId="2" borderId="0" xfId="0" applyFont="1" applyFill="1" applyBorder="1" applyAlignment="1">
      <alignment horizontal="left"/>
    </xf>
    <xf numFmtId="0" fontId="8" fillId="2" borderId="0" xfId="0" applyFont="1" applyFill="1" applyBorder="1" applyAlignment="1" applyProtection="1"/>
    <xf numFmtId="0" fontId="8" fillId="2" borderId="0" xfId="0" applyFont="1" applyFill="1" applyBorder="1" applyAlignment="1"/>
    <xf numFmtId="0" fontId="19" fillId="2" borderId="0" xfId="0" applyFont="1" applyFill="1" applyBorder="1" applyAlignment="1">
      <alignment horizontal="left" vertical="top" wrapText="1"/>
    </xf>
    <xf numFmtId="0" fontId="48" fillId="2" borderId="0" xfId="0" applyFont="1" applyFill="1" applyBorder="1" applyAlignment="1">
      <alignment horizontal="left" vertical="top" wrapText="1"/>
    </xf>
    <xf numFmtId="0" fontId="43" fillId="2" borderId="0" xfId="0" applyFont="1" applyFill="1" applyBorder="1" applyAlignment="1"/>
    <xf numFmtId="0" fontId="48" fillId="2" borderId="0" xfId="0" applyFont="1" applyFill="1" applyBorder="1" applyAlignment="1"/>
    <xf numFmtId="14" fontId="49" fillId="4" borderId="14" xfId="0" applyNumberFormat="1" applyFont="1" applyFill="1" applyBorder="1" applyAlignment="1" applyProtection="1">
      <alignment horizontal="left" vertical="top"/>
      <protection locked="0"/>
    </xf>
    <xf numFmtId="0" fontId="50" fillId="2" borderId="11" xfId="0" applyFont="1" applyFill="1" applyBorder="1" applyAlignment="1" applyProtection="1">
      <alignment vertical="center"/>
    </xf>
    <xf numFmtId="0" fontId="50" fillId="2" borderId="12" xfId="0" applyFont="1" applyFill="1" applyBorder="1" applyAlignment="1" applyProtection="1">
      <alignment vertical="center"/>
    </xf>
    <xf numFmtId="0" fontId="50" fillId="2" borderId="13" xfId="0" applyFont="1" applyFill="1" applyBorder="1" applyAlignment="1" applyProtection="1">
      <alignment vertical="center"/>
    </xf>
    <xf numFmtId="0" fontId="50" fillId="4" borderId="3" xfId="0" applyFont="1" applyFill="1" applyBorder="1" applyAlignment="1" applyProtection="1">
      <alignment vertical="center"/>
      <protection locked="0"/>
    </xf>
    <xf numFmtId="0" fontId="50" fillId="4" borderId="4" xfId="0" applyFont="1" applyFill="1" applyBorder="1" applyAlignment="1" applyProtection="1">
      <alignment vertical="center"/>
    </xf>
    <xf numFmtId="0" fontId="50" fillId="4" borderId="5" xfId="0" applyFont="1" applyFill="1" applyBorder="1" applyAlignment="1" applyProtection="1">
      <alignment vertical="center"/>
    </xf>
    <xf numFmtId="0" fontId="50" fillId="4" borderId="7" xfId="0" applyFont="1" applyFill="1" applyBorder="1" applyAlignment="1" applyProtection="1">
      <alignment vertical="center"/>
      <protection locked="0"/>
    </xf>
    <xf numFmtId="0" fontId="50" fillId="4" borderId="8" xfId="0" applyFont="1" applyFill="1" applyBorder="1" applyAlignment="1" applyProtection="1">
      <alignment vertical="center"/>
    </xf>
    <xf numFmtId="0" fontId="50" fillId="4" borderId="9" xfId="0" applyFont="1" applyFill="1" applyBorder="1" applyAlignment="1" applyProtection="1">
      <alignment vertical="center"/>
    </xf>
    <xf numFmtId="0" fontId="50" fillId="2" borderId="7" xfId="0" applyFont="1" applyFill="1" applyBorder="1" applyAlignment="1" applyProtection="1">
      <alignment vertical="center"/>
    </xf>
    <xf numFmtId="0" fontId="50" fillId="2" borderId="8" xfId="0" applyFont="1" applyFill="1" applyBorder="1" applyAlignment="1" applyProtection="1">
      <alignment vertical="center"/>
    </xf>
    <xf numFmtId="0" fontId="50" fillId="2" borderId="9" xfId="0" applyFont="1" applyFill="1" applyBorder="1" applyAlignment="1" applyProtection="1">
      <alignment vertical="center"/>
    </xf>
    <xf numFmtId="14" fontId="50" fillId="4" borderId="8" xfId="0" applyNumberFormat="1" applyFont="1" applyFill="1" applyBorder="1" applyAlignment="1" applyProtection="1">
      <alignment horizontal="left" vertical="top"/>
      <protection locked="0"/>
    </xf>
    <xf numFmtId="0" fontId="50" fillId="5" borderId="8" xfId="0" applyFont="1" applyFill="1" applyBorder="1" applyAlignment="1" applyProtection="1">
      <alignment vertical="center"/>
    </xf>
    <xf numFmtId="0" fontId="50" fillId="5" borderId="9" xfId="0" applyFont="1" applyFill="1" applyBorder="1" applyAlignment="1" applyProtection="1">
      <alignment vertical="center"/>
    </xf>
    <xf numFmtId="0" fontId="51" fillId="4" borderId="3" xfId="0" applyFont="1" applyFill="1" applyBorder="1" applyAlignment="1" applyProtection="1">
      <alignment vertical="center"/>
      <protection locked="0"/>
    </xf>
    <xf numFmtId="0" fontId="51" fillId="4" borderId="4" xfId="0" applyFont="1" applyFill="1" applyBorder="1" applyAlignment="1" applyProtection="1">
      <alignment vertical="center"/>
    </xf>
    <xf numFmtId="0" fontId="51" fillId="4" borderId="5" xfId="0" applyFont="1" applyFill="1" applyBorder="1" applyAlignment="1" applyProtection="1">
      <alignment vertical="center"/>
    </xf>
    <xf numFmtId="0" fontId="51" fillId="4" borderId="7" xfId="0" applyFont="1" applyFill="1" applyBorder="1" applyAlignment="1" applyProtection="1">
      <alignment vertical="center"/>
      <protection locked="0"/>
    </xf>
    <xf numFmtId="0" fontId="51" fillId="4" borderId="8" xfId="0" applyFont="1" applyFill="1" applyBorder="1" applyAlignment="1" applyProtection="1">
      <alignment vertical="center"/>
    </xf>
    <xf numFmtId="0" fontId="51" fillId="4" borderId="9" xfId="0" applyFont="1" applyFill="1" applyBorder="1" applyAlignment="1" applyProtection="1">
      <alignment vertical="center"/>
    </xf>
    <xf numFmtId="14" fontId="51" fillId="4" borderId="8" xfId="0" applyNumberFormat="1" applyFont="1" applyFill="1" applyBorder="1" applyAlignment="1" applyProtection="1">
      <alignment horizontal="left" vertical="top"/>
      <protection locked="0"/>
    </xf>
    <xf numFmtId="0" fontId="51" fillId="5" borderId="8" xfId="0" applyFont="1" applyFill="1" applyBorder="1" applyAlignment="1" applyProtection="1">
      <alignment vertical="center"/>
    </xf>
    <xf numFmtId="0" fontId="51" fillId="5" borderId="9" xfId="0" applyFont="1" applyFill="1" applyBorder="1" applyAlignment="1" applyProtection="1">
      <alignment vertical="center"/>
    </xf>
    <xf numFmtId="0" fontId="51" fillId="2" borderId="11" xfId="0" applyFont="1" applyFill="1" applyBorder="1" applyAlignment="1" applyProtection="1">
      <alignment vertical="center"/>
    </xf>
    <xf numFmtId="0" fontId="51" fillId="2" borderId="12" xfId="0" applyFont="1" applyFill="1" applyBorder="1" applyAlignment="1" applyProtection="1">
      <alignment vertical="center"/>
    </xf>
    <xf numFmtId="0" fontId="51" fillId="2" borderId="13" xfId="0" applyFont="1" applyFill="1" applyBorder="1" applyAlignment="1" applyProtection="1">
      <alignment vertical="center"/>
    </xf>
    <xf numFmtId="0" fontId="51" fillId="2" borderId="7" xfId="0" applyFont="1" applyFill="1" applyBorder="1" applyAlignment="1" applyProtection="1">
      <alignment vertical="center"/>
    </xf>
    <xf numFmtId="0" fontId="51" fillId="2" borderId="8" xfId="0" applyFont="1" applyFill="1" applyBorder="1" applyAlignment="1" applyProtection="1">
      <alignment vertical="center"/>
    </xf>
    <xf numFmtId="0" fontId="51" fillId="2" borderId="9" xfId="0" applyFont="1" applyFill="1" applyBorder="1" applyAlignment="1" applyProtection="1">
      <alignment vertical="center"/>
    </xf>
    <xf numFmtId="0" fontId="51" fillId="2" borderId="11" xfId="0" applyFont="1" applyFill="1" applyBorder="1" applyAlignment="1" applyProtection="1">
      <alignment vertical="center" wrapText="1"/>
    </xf>
    <xf numFmtId="0" fontId="51" fillId="2" borderId="12" xfId="0" applyFont="1" applyFill="1" applyBorder="1" applyAlignment="1" applyProtection="1">
      <alignment vertical="center" wrapText="1"/>
    </xf>
    <xf numFmtId="0" fontId="51" fillId="2" borderId="13" xfId="0" applyFont="1" applyFill="1" applyBorder="1" applyAlignment="1" applyProtection="1">
      <alignment vertical="center" wrapText="1"/>
    </xf>
    <xf numFmtId="0" fontId="51" fillId="2" borderId="8" xfId="0" applyFont="1" applyFill="1" applyBorder="1" applyAlignment="1" applyProtection="1">
      <alignment vertical="center" wrapText="1"/>
    </xf>
    <xf numFmtId="0" fontId="51" fillId="2" borderId="9" xfId="0" applyFont="1" applyFill="1" applyBorder="1" applyAlignment="1" applyProtection="1">
      <alignment vertical="center" wrapText="1"/>
    </xf>
    <xf numFmtId="0" fontId="51" fillId="4" borderId="3" xfId="0" applyFont="1" applyFill="1" applyBorder="1" applyAlignment="1" applyProtection="1">
      <alignment vertical="center" wrapText="1"/>
      <protection locked="0"/>
    </xf>
    <xf numFmtId="0" fontId="51" fillId="4" borderId="4" xfId="0" applyFont="1" applyFill="1" applyBorder="1" applyAlignment="1" applyProtection="1">
      <alignment vertical="center" wrapText="1"/>
    </xf>
    <xf numFmtId="0" fontId="51" fillId="4" borderId="5" xfId="0" applyFont="1" applyFill="1" applyBorder="1" applyAlignment="1" applyProtection="1">
      <alignment vertical="center" wrapText="1"/>
    </xf>
    <xf numFmtId="0" fontId="51" fillId="4" borderId="7" xfId="0" applyFont="1" applyFill="1" applyBorder="1" applyAlignment="1" applyProtection="1">
      <alignment vertical="center" wrapText="1"/>
      <protection locked="0"/>
    </xf>
    <xf numFmtId="0" fontId="51" fillId="4" borderId="8" xfId="0" applyFont="1" applyFill="1" applyBorder="1" applyAlignment="1" applyProtection="1">
      <alignment vertical="center" wrapText="1"/>
    </xf>
    <xf numFmtId="0" fontId="51" fillId="4" borderId="9" xfId="0" applyFont="1" applyFill="1" applyBorder="1" applyAlignment="1" applyProtection="1">
      <alignment vertical="center" wrapText="1"/>
    </xf>
    <xf numFmtId="0" fontId="24" fillId="2" borderId="38" xfId="0" applyFont="1" applyFill="1" applyBorder="1" applyAlignment="1" applyProtection="1">
      <alignment vertical="top" wrapText="1"/>
    </xf>
    <xf numFmtId="0" fontId="2" fillId="6" borderId="37" xfId="0" applyFont="1" applyFill="1" applyBorder="1" applyAlignment="1" applyProtection="1">
      <alignment vertical="top" wrapText="1"/>
    </xf>
    <xf numFmtId="0" fontId="2" fillId="6" borderId="37" xfId="0" applyFont="1" applyFill="1" applyBorder="1" applyAlignment="1" applyProtection="1">
      <alignment horizontal="right" vertical="top" wrapText="1"/>
    </xf>
    <xf numFmtId="0" fontId="14" fillId="2" borderId="40" xfId="0" applyFont="1" applyFill="1" applyBorder="1" applyAlignment="1" applyProtection="1">
      <alignment vertical="top" wrapText="1"/>
    </xf>
    <xf numFmtId="0" fontId="26" fillId="2" borderId="41" xfId="0" applyFont="1" applyFill="1" applyBorder="1" applyAlignment="1" applyProtection="1">
      <alignment horizontal="left" vertical="top" wrapText="1"/>
    </xf>
    <xf numFmtId="0" fontId="14" fillId="2" borderId="35" xfId="0" applyFont="1" applyFill="1" applyBorder="1" applyAlignment="1" applyProtection="1">
      <alignment vertical="top" wrapText="1"/>
    </xf>
    <xf numFmtId="0" fontId="2" fillId="6" borderId="14" xfId="0" applyFont="1" applyFill="1" applyBorder="1" applyAlignment="1" applyProtection="1">
      <alignment horizontal="right" vertical="top" wrapText="1"/>
    </xf>
    <xf numFmtId="0" fontId="49" fillId="4" borderId="14" xfId="0" applyFont="1" applyFill="1" applyBorder="1" applyAlignment="1" applyProtection="1">
      <alignment horizontal="left" vertical="top"/>
      <protection locked="0"/>
    </xf>
    <xf numFmtId="0" fontId="27" fillId="6" borderId="14" xfId="0" applyFont="1" applyFill="1" applyBorder="1" applyAlignment="1" applyProtection="1">
      <alignment vertical="top" wrapText="1"/>
    </xf>
    <xf numFmtId="0" fontId="26" fillId="6" borderId="14" xfId="0" applyFont="1" applyFill="1" applyBorder="1" applyAlignment="1" applyProtection="1">
      <alignment horizontal="left" vertical="top" wrapText="1"/>
    </xf>
    <xf numFmtId="0" fontId="26" fillId="2" borderId="36" xfId="0" applyFont="1" applyFill="1" applyBorder="1" applyAlignment="1" applyProtection="1">
      <alignment horizontal="left" vertical="top" wrapText="1"/>
    </xf>
    <xf numFmtId="0" fontId="52" fillId="2" borderId="0" xfId="0" applyFont="1" applyFill="1" applyAlignment="1" applyProtection="1">
      <alignment horizontal="left" vertical="top" wrapText="1"/>
    </xf>
    <xf numFmtId="0" fontId="52" fillId="2" borderId="0" xfId="0" applyFont="1" applyFill="1" applyAlignment="1" applyProtection="1">
      <alignment horizontal="left" vertical="center" wrapText="1"/>
    </xf>
    <xf numFmtId="0" fontId="53" fillId="2" borderId="0" xfId="0" applyFont="1" applyFill="1" applyAlignment="1" applyProtection="1">
      <alignment horizontal="left" vertical="center" wrapText="1"/>
    </xf>
    <xf numFmtId="0" fontId="53" fillId="2" borderId="0" xfId="0" applyFont="1" applyFill="1" applyAlignment="1" applyProtection="1">
      <alignment horizontal="left" vertical="top" wrapText="1"/>
    </xf>
    <xf numFmtId="0" fontId="16" fillId="3" borderId="28" xfId="0" applyFont="1" applyFill="1" applyBorder="1" applyAlignment="1" applyProtection="1">
      <alignment vertical="top" wrapText="1"/>
    </xf>
    <xf numFmtId="0" fontId="23" fillId="2" borderId="0" xfId="0" applyFont="1" applyFill="1" applyBorder="1" applyAlignment="1" applyProtection="1">
      <alignment horizontal="left" vertical="center" wrapText="1"/>
    </xf>
    <xf numFmtId="0" fontId="23" fillId="2" borderId="42" xfId="0" applyFont="1" applyFill="1" applyBorder="1" applyAlignment="1" applyProtection="1">
      <alignment horizontal="left" vertical="center" wrapText="1"/>
    </xf>
    <xf numFmtId="0" fontId="0" fillId="0" borderId="0" xfId="0" applyAlignment="1">
      <alignment wrapText="1"/>
    </xf>
    <xf numFmtId="0" fontId="57" fillId="0" borderId="0" xfId="0" applyFont="1" applyAlignment="1">
      <alignment horizontal="center" vertical="center" wrapText="1"/>
    </xf>
    <xf numFmtId="0" fontId="0" fillId="0" borderId="0" xfId="0" applyAlignment="1"/>
    <xf numFmtId="0" fontId="58" fillId="0" borderId="0" xfId="0" applyFont="1"/>
    <xf numFmtId="0" fontId="58" fillId="0" borderId="0" xfId="0" applyFont="1" applyAlignment="1"/>
    <xf numFmtId="0" fontId="58" fillId="0" borderId="0" xfId="0" applyFont="1" applyAlignment="1">
      <alignment horizontal="center"/>
    </xf>
    <xf numFmtId="0" fontId="61" fillId="0" borderId="0" xfId="0" applyFont="1" applyAlignment="1"/>
    <xf numFmtId="0" fontId="60" fillId="0" borderId="0" xfId="0" applyFont="1" applyAlignment="1">
      <alignment vertical="center" wrapText="1"/>
    </xf>
    <xf numFmtId="0" fontId="61" fillId="0" borderId="0" xfId="0" applyFont="1"/>
    <xf numFmtId="0" fontId="60" fillId="0" borderId="0" xfId="0" applyFont="1"/>
    <xf numFmtId="0" fontId="36" fillId="0" borderId="0" xfId="0" applyFont="1"/>
    <xf numFmtId="0" fontId="36" fillId="0" borderId="0" xfId="0" applyFont="1" applyAlignment="1">
      <alignment wrapText="1"/>
    </xf>
    <xf numFmtId="0" fontId="63" fillId="0" borderId="0" xfId="0" applyFont="1"/>
    <xf numFmtId="0" fontId="64" fillId="0" borderId="0" xfId="0" applyFont="1"/>
    <xf numFmtId="0" fontId="65" fillId="0" borderId="0" xfId="0" applyFont="1"/>
    <xf numFmtId="0" fontId="59" fillId="0" borderId="0" xfId="0" applyFont="1" applyAlignment="1">
      <alignment horizontal="center" vertical="center" wrapText="1"/>
    </xf>
    <xf numFmtId="0" fontId="60" fillId="0" borderId="0" xfId="0" applyFont="1" applyAlignment="1">
      <alignment vertical="center" wrapText="1"/>
    </xf>
    <xf numFmtId="0" fontId="57" fillId="0" borderId="0" xfId="0" applyFont="1" applyAlignment="1">
      <alignment vertical="center" wrapText="1"/>
    </xf>
    <xf numFmtId="0" fontId="62" fillId="0" borderId="0" xfId="1" applyFont="1" applyAlignment="1" applyProtection="1">
      <alignment vertical="center"/>
    </xf>
    <xf numFmtId="0" fontId="62" fillId="0" borderId="0" xfId="1" applyFont="1" applyAlignment="1" applyProtection="1"/>
    <xf numFmtId="0" fontId="57" fillId="0" borderId="0" xfId="0" applyFont="1"/>
    <xf numFmtId="0" fontId="60" fillId="0" borderId="0" xfId="0" applyFont="1" applyAlignment="1">
      <alignment horizontal="left" vertical="center" wrapText="1"/>
    </xf>
    <xf numFmtId="0" fontId="66" fillId="2" borderId="0" xfId="0" applyFont="1" applyFill="1" applyAlignment="1" applyProtection="1">
      <alignment horizontal="left" vertical="top" wrapText="1"/>
    </xf>
    <xf numFmtId="0" fontId="0" fillId="0" borderId="0" xfId="0" applyAlignment="1">
      <alignment horizontal="left" vertical="top" wrapText="1"/>
    </xf>
    <xf numFmtId="0" fontId="22" fillId="6" borderId="0" xfId="0" applyFont="1" applyFill="1" applyAlignment="1" applyProtection="1">
      <alignment horizontal="left" vertical="center"/>
    </xf>
    <xf numFmtId="0" fontId="20" fillId="6" borderId="0" xfId="0" applyFont="1" applyFill="1" applyBorder="1" applyAlignment="1" applyProtection="1">
      <alignment horizontal="left" vertical="top"/>
    </xf>
    <xf numFmtId="14" fontId="41" fillId="2" borderId="0" xfId="1" applyNumberFormat="1" applyFont="1" applyFill="1" applyAlignment="1" applyProtection="1">
      <alignment horizontal="left"/>
    </xf>
    <xf numFmtId="0" fontId="49" fillId="4" borderId="37" xfId="0" applyFont="1" applyFill="1" applyBorder="1" applyAlignment="1" applyProtection="1">
      <alignment horizontal="left" vertical="top" wrapText="1"/>
      <protection locked="0"/>
    </xf>
    <xf numFmtId="0" fontId="49" fillId="4" borderId="39" xfId="0" applyFont="1" applyFill="1" applyBorder="1" applyAlignment="1" applyProtection="1">
      <alignment horizontal="left" vertical="top" wrapText="1"/>
      <protection locked="0"/>
    </xf>
    <xf numFmtId="0" fontId="49" fillId="4" borderId="0" xfId="0" applyFont="1" applyFill="1" applyBorder="1" applyAlignment="1" applyProtection="1">
      <alignment horizontal="left" vertical="top"/>
      <protection locked="0"/>
    </xf>
    <xf numFmtId="0" fontId="49" fillId="4" borderId="41" xfId="0" applyFont="1" applyFill="1" applyBorder="1" applyAlignment="1" applyProtection="1">
      <alignment horizontal="left" vertical="top"/>
      <protection locked="0"/>
    </xf>
    <xf numFmtId="0" fontId="33" fillId="6" borderId="27" xfId="1" applyFont="1" applyFill="1" applyBorder="1" applyAlignment="1" applyProtection="1">
      <alignment horizontal="left" vertical="center" wrapText="1"/>
    </xf>
    <xf numFmtId="0" fontId="33" fillId="6" borderId="31" xfId="1" applyFont="1" applyFill="1" applyBorder="1" applyAlignment="1" applyProtection="1">
      <alignment horizontal="left" vertical="center" wrapText="1"/>
    </xf>
    <xf numFmtId="0" fontId="32" fillId="6" borderId="27" xfId="0" applyFont="1" applyFill="1" applyBorder="1" applyAlignment="1" applyProtection="1">
      <alignment horizontal="center" vertical="center" wrapText="1"/>
    </xf>
    <xf numFmtId="0" fontId="32" fillId="6" borderId="31" xfId="0" applyFont="1" applyFill="1" applyBorder="1" applyAlignment="1" applyProtection="1">
      <alignment horizontal="center" vertical="center" wrapText="1"/>
    </xf>
    <xf numFmtId="0" fontId="32" fillId="2" borderId="27" xfId="0" applyFont="1" applyFill="1" applyBorder="1" applyAlignment="1" applyProtection="1">
      <alignment horizontal="center" vertical="center" wrapText="1"/>
    </xf>
    <xf numFmtId="0" fontId="32" fillId="2" borderId="31" xfId="0" applyFont="1" applyFill="1" applyBorder="1" applyAlignment="1" applyProtection="1">
      <alignment horizontal="center" vertical="center" wrapText="1"/>
    </xf>
    <xf numFmtId="0" fontId="12" fillId="4" borderId="7" xfId="0" applyFont="1" applyFill="1" applyBorder="1" applyAlignment="1" applyProtection="1">
      <alignment horizontal="left" vertical="top"/>
      <protection locked="0"/>
    </xf>
    <xf numFmtId="0" fontId="12" fillId="4" borderId="8" xfId="0" applyFont="1" applyFill="1" applyBorder="1" applyAlignment="1" applyProtection="1">
      <alignment horizontal="left" vertical="top"/>
      <protection locked="0"/>
    </xf>
    <xf numFmtId="0" fontId="12" fillId="4" borderId="18" xfId="0" applyFont="1" applyFill="1" applyBorder="1" applyAlignment="1" applyProtection="1">
      <alignment horizontal="left" vertical="top"/>
      <protection locked="0"/>
    </xf>
    <xf numFmtId="0" fontId="4" fillId="2" borderId="0" xfId="1" applyNumberFormat="1" applyFont="1" applyFill="1" applyBorder="1" applyAlignment="1" applyProtection="1">
      <alignment vertical="top"/>
    </xf>
    <xf numFmtId="0" fontId="12" fillId="4" borderId="7" xfId="0" applyFont="1" applyFill="1" applyBorder="1" applyAlignment="1" applyProtection="1">
      <alignment horizontal="left" vertical="top" wrapText="1"/>
      <protection locked="0"/>
    </xf>
    <xf numFmtId="0" fontId="12" fillId="4" borderId="8" xfId="0" applyFont="1" applyFill="1" applyBorder="1" applyAlignment="1" applyProtection="1">
      <alignment horizontal="left" vertical="top" wrapText="1"/>
      <protection locked="0"/>
    </xf>
    <xf numFmtId="0" fontId="12" fillId="4" borderId="18" xfId="0" applyFont="1" applyFill="1" applyBorder="1" applyAlignment="1" applyProtection="1">
      <alignment horizontal="left" vertical="top" wrapText="1"/>
      <protection locked="0"/>
    </xf>
    <xf numFmtId="0" fontId="10" fillId="7" borderId="7" xfId="0" applyFont="1" applyFill="1" applyBorder="1" applyAlignment="1">
      <alignment vertical="top" wrapText="1"/>
    </xf>
    <xf numFmtId="0" fontId="0" fillId="0" borderId="8" xfId="0" applyBorder="1" applyAlignment="1">
      <alignment vertical="top" wrapText="1"/>
    </xf>
    <xf numFmtId="0" fontId="4" fillId="0" borderId="0" xfId="1" applyNumberFormat="1" applyFont="1" applyFill="1" applyBorder="1" applyAlignment="1" applyProtection="1">
      <alignment vertical="top"/>
    </xf>
    <xf numFmtId="0" fontId="4" fillId="0" borderId="0" xfId="1" applyNumberFormat="1" applyFill="1" applyBorder="1" applyAlignment="1" applyProtection="1">
      <alignment vertical="top"/>
    </xf>
    <xf numFmtId="0" fontId="0" fillId="0" borderId="18" xfId="0" applyBorder="1" applyAlignment="1">
      <alignment vertical="top" wrapText="1"/>
    </xf>
    <xf numFmtId="0" fontId="4" fillId="2" borderId="0" xfId="1" applyNumberFormat="1" applyFill="1" applyBorder="1" applyAlignment="1" applyProtection="1">
      <alignment vertical="top"/>
    </xf>
  </cellXfs>
  <cellStyles count="2">
    <cellStyle name="Hyperlink" xfId="1" builtinId="8"/>
    <cellStyle name="Normal" xfId="0" builtinId="0"/>
  </cellStyles>
  <dxfs count="7">
    <dxf>
      <font>
        <color rgb="FF002060"/>
      </font>
    </dxf>
    <dxf>
      <font>
        <color rgb="FFC00000"/>
      </font>
    </dxf>
    <dxf>
      <font>
        <strike/>
        <color auto="1"/>
      </font>
      <fill>
        <patternFill patternType="solid">
          <fgColor auto="1"/>
          <bgColor theme="0"/>
        </patternFill>
      </fill>
    </dxf>
    <dxf>
      <font>
        <strike/>
      </font>
    </dxf>
    <dxf>
      <font>
        <b/>
        <i val="0"/>
        <color rgb="FFC00000"/>
        <name val="Cambria"/>
        <scheme val="none"/>
      </font>
      <fill>
        <patternFill patternType="none">
          <bgColor indexed="65"/>
        </patternFill>
      </fill>
    </dxf>
    <dxf>
      <font>
        <b/>
        <i val="0"/>
        <color rgb="FF002060"/>
        <name val="Cambria"/>
        <scheme val="none"/>
      </font>
      <fill>
        <patternFill patternType="none">
          <fgColor indexed="64"/>
          <bgColor indexed="65"/>
        </patternFill>
      </fill>
    </dxf>
    <dxf>
      <font>
        <b/>
        <i val="0"/>
        <color theme="0"/>
      </font>
      <fill>
        <patternFill>
          <bgColor rgb="FF193A67"/>
        </patternFill>
      </fill>
      <border>
        <left style="thin">
          <color theme="0"/>
        </left>
        <right style="thin">
          <color theme="0"/>
        </right>
        <top style="thin">
          <color theme="0"/>
        </top>
        <bottom style="thin">
          <color theme="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fda.gov/Food/GuidanceRegulation/RetailFoodProtection/ProgramStandards/ucm121796.htm" TargetMode="External"/><Relationship Id="rId2" Type="http://schemas.openxmlformats.org/officeDocument/2006/relationships/hyperlink" Target="http://www.fda.gov/downloads/Food/GuidanceRegulation/RetailFoodProtection/ProgramStandards/UCM379596.pdf" TargetMode="External"/><Relationship Id="rId1" Type="http://schemas.openxmlformats.org/officeDocument/2006/relationships/hyperlink" Target="http://www.fda.gov/Food/GuidanceRegulation/RetailFoodProtection/ProgramStandards/ucm245409.htm" TargetMode="External"/><Relationship Id="rId5" Type="http://schemas.openxmlformats.org/officeDocument/2006/relationships/printerSettings" Target="../printerSettings/printerSettings1.bin"/><Relationship Id="rId4" Type="http://schemas.openxmlformats.org/officeDocument/2006/relationships/hyperlink" Target="https://www.fda.gov/food/voluntary-national-retail-food-regulatory-program-standards/directory-fda-retail-food-specialists"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fda.gov/downloads/Food/GuidanceRegulation/RetailFoodProtection/ProgramStandards/UCM372529.pdf" TargetMode="External"/><Relationship Id="rId1" Type="http://schemas.openxmlformats.org/officeDocument/2006/relationships/hyperlink" Target="http://www.fda.gov/downloads/Food/GuidanceRegulation/RetailFoodProtection/ProgramStandards/UCM372528.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fda.gov/media/86885/download" TargetMode="External"/><Relationship Id="rId1" Type="http://schemas.openxmlformats.org/officeDocument/2006/relationships/hyperlink" Target="http://www.fda.gov/downloads/Food/GuidanceRegulation/RetailFoodProtection/ProgramStandards/UCM372531.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fda.gov/Food/GuidanceRegulation/RetailFoodProtection/ProgramStandards/ucm245409.ht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fda.gov/downloads/Food/GuidanceRegulation/RetailFoodProtection/ProgramStandards/UCM372416.pdf" TargetMode="External"/><Relationship Id="rId1" Type="http://schemas.openxmlformats.org/officeDocument/2006/relationships/hyperlink" Target="http://www.fda.gov/downloads/Food/GuidanceRegulation/RetailFoodProtection/ProgramStandards/UCM372426.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fda.gov/downloads/Food/GuidanceRegulation/RetailFoodProtection/ProgramStandards/UCM372482.pdf" TargetMode="External"/><Relationship Id="rId1" Type="http://schemas.openxmlformats.org/officeDocument/2006/relationships/hyperlink" Target="http://www.fda.gov/downloads/Food/GuidanceRegulation/RetailFoodProtection/ProgramStandards/UCM372483.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fda.gov/downloads/Food/GuidanceRegulation/RetailFoodProtection/ProgramStandards/UCM372496.pdf" TargetMode="External"/><Relationship Id="rId1" Type="http://schemas.openxmlformats.org/officeDocument/2006/relationships/hyperlink" Target="http://www.fda.gov/downloads/Food/GuidanceRegulation/RetailFoodProtection/ProgramStandards/UCM372495.pdf"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fda.gov/downloads/Food/GuidanceRegulation/RetailFoodProtection/ProgramStandards/UCM372500.pdf" TargetMode="External"/><Relationship Id="rId1" Type="http://schemas.openxmlformats.org/officeDocument/2006/relationships/hyperlink" Target="http://www.fda.gov/downloads/Food/GuidanceRegulation/RetailFoodProtection/ProgramStandards/UCM372499.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fda.gov/downloads/Food/GuidanceRegulation/RetailFoodProtection/ProgramStandards/UCM372507.pdf" TargetMode="External"/><Relationship Id="rId1" Type="http://schemas.openxmlformats.org/officeDocument/2006/relationships/hyperlink" Target="http://www.fda.gov/downloads/Food/GuidanceRegulation/RetailFoodProtection/ProgramStandards/UCM372504.pdf"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fda.gov/downloads/Food/GuidanceRegulation/RetailFoodProtection/ProgramStandards/UCM372515.pdf" TargetMode="External"/><Relationship Id="rId1" Type="http://schemas.openxmlformats.org/officeDocument/2006/relationships/hyperlink" Target="http://www.fda.gov/downloads/Food/GuidanceRegulation/RetailFoodProtection/ProgramStandards/UCM372511.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fda.gov/downloads/Food/GuidanceRegulation/RetailFoodProtection/ProgramStandards/UCM372599.pdf" TargetMode="External"/><Relationship Id="rId1" Type="http://schemas.openxmlformats.org/officeDocument/2006/relationships/hyperlink" Target="http://www.fda.gov/downloads/Food/GuidanceRegulation/RetailFoodProtection/ProgramStandards/UCM3725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E11A9-303D-4F87-9C2C-DD49DF9A5D44}">
  <dimension ref="A1:S30"/>
  <sheetViews>
    <sheetView zoomScale="85" zoomScaleNormal="85" workbookViewId="0">
      <selection activeCell="B11" sqref="B11"/>
    </sheetView>
  </sheetViews>
  <sheetFormatPr defaultRowHeight="14.5" x14ac:dyDescent="0.35"/>
  <cols>
    <col min="1" max="1" width="4.7265625" customWidth="1"/>
  </cols>
  <sheetData>
    <row r="1" spans="1:19" ht="47.5" customHeight="1" x14ac:dyDescent="0.35">
      <c r="B1" s="271" t="s">
        <v>405</v>
      </c>
      <c r="C1" s="271"/>
      <c r="D1" s="271"/>
      <c r="E1" s="271"/>
      <c r="F1" s="271"/>
      <c r="G1" s="271"/>
      <c r="H1" s="271"/>
      <c r="I1" s="271"/>
      <c r="J1" s="271"/>
      <c r="K1" s="271"/>
      <c r="L1" s="271"/>
      <c r="M1" s="271"/>
      <c r="N1" s="271"/>
      <c r="O1" s="271"/>
      <c r="P1" s="271"/>
      <c r="Q1" s="271"/>
      <c r="R1" s="271"/>
    </row>
    <row r="2" spans="1:19" ht="19.899999999999999" customHeight="1" x14ac:dyDescent="0.35">
      <c r="B2" s="257"/>
      <c r="C2" s="257"/>
      <c r="D2" s="257"/>
      <c r="E2" s="257"/>
      <c r="F2" s="257"/>
      <c r="G2" s="257"/>
      <c r="H2" s="257"/>
      <c r="I2" s="257"/>
      <c r="J2" s="257"/>
      <c r="K2" s="257"/>
      <c r="L2" s="257"/>
      <c r="M2" s="257"/>
      <c r="N2" s="257"/>
      <c r="O2" s="257"/>
      <c r="P2" s="257"/>
    </row>
    <row r="3" spans="1:19" ht="37.9" customHeight="1" x14ac:dyDescent="0.45">
      <c r="A3" s="259"/>
      <c r="B3" s="272" t="s">
        <v>406</v>
      </c>
      <c r="C3" s="272"/>
      <c r="D3" s="272"/>
      <c r="E3" s="272"/>
      <c r="F3" s="272"/>
      <c r="G3" s="272"/>
      <c r="H3" s="272"/>
      <c r="I3" s="272"/>
      <c r="J3" s="272"/>
      <c r="K3" s="272"/>
      <c r="L3" s="272"/>
      <c r="M3" s="272"/>
      <c r="N3" s="272"/>
      <c r="O3" s="272"/>
      <c r="P3" s="272"/>
      <c r="Q3" s="272"/>
      <c r="R3" s="272"/>
    </row>
    <row r="4" spans="1:19" s="258" customFormat="1" ht="15.65" customHeight="1" x14ac:dyDescent="0.5">
      <c r="A4" s="260"/>
      <c r="B4" s="262"/>
      <c r="C4" s="262"/>
      <c r="D4" s="262"/>
      <c r="E4" s="262"/>
      <c r="F4" s="262"/>
      <c r="G4" s="262"/>
      <c r="H4" s="262"/>
      <c r="I4" s="262"/>
      <c r="J4" s="262"/>
      <c r="K4" s="262"/>
      <c r="L4" s="262"/>
      <c r="M4" s="262"/>
      <c r="N4" s="262"/>
      <c r="O4" s="262"/>
      <c r="P4" s="262"/>
      <c r="Q4" s="262"/>
      <c r="R4" s="262"/>
    </row>
    <row r="5" spans="1:19" s="258" customFormat="1" ht="105.65" customHeight="1" x14ac:dyDescent="0.45">
      <c r="A5" s="260"/>
      <c r="B5" s="272" t="s">
        <v>444</v>
      </c>
      <c r="C5" s="272"/>
      <c r="D5" s="272"/>
      <c r="E5" s="272"/>
      <c r="F5" s="272"/>
      <c r="G5" s="272"/>
      <c r="H5" s="272"/>
      <c r="I5" s="272"/>
      <c r="J5" s="272"/>
      <c r="K5" s="272"/>
      <c r="L5" s="272"/>
      <c r="M5" s="272"/>
      <c r="N5" s="272"/>
      <c r="O5" s="272"/>
      <c r="P5" s="272"/>
      <c r="Q5" s="272"/>
      <c r="R5" s="272"/>
    </row>
    <row r="6" spans="1:19" s="258" customFormat="1" ht="14.5" customHeight="1" x14ac:dyDescent="0.45">
      <c r="A6" s="260"/>
      <c r="B6" s="263"/>
      <c r="C6" s="263"/>
      <c r="D6" s="263"/>
      <c r="E6" s="263"/>
      <c r="F6" s="263"/>
      <c r="G6" s="263"/>
      <c r="H6" s="263"/>
      <c r="I6" s="263"/>
      <c r="J6" s="263"/>
      <c r="K6" s="263"/>
      <c r="L6" s="263"/>
      <c r="M6" s="263"/>
      <c r="N6" s="263"/>
      <c r="O6" s="263"/>
      <c r="P6" s="263"/>
      <c r="Q6" s="263"/>
      <c r="R6" s="263"/>
    </row>
    <row r="7" spans="1:19" ht="20.5" x14ac:dyDescent="0.45">
      <c r="A7" s="259"/>
      <c r="B7" s="276" t="s">
        <v>445</v>
      </c>
      <c r="C7" s="276"/>
      <c r="D7" s="276"/>
      <c r="E7" s="276"/>
      <c r="F7" s="276"/>
      <c r="G7" s="276"/>
      <c r="H7" s="276"/>
      <c r="I7" s="276"/>
      <c r="J7" s="276"/>
      <c r="K7" s="276"/>
      <c r="L7" s="276"/>
      <c r="M7" s="276"/>
      <c r="N7" s="276"/>
      <c r="O7" s="276"/>
      <c r="P7" s="276"/>
      <c r="Q7" s="276"/>
      <c r="R7" s="276"/>
    </row>
    <row r="8" spans="1:19" ht="21" x14ac:dyDescent="0.5">
      <c r="A8" s="259"/>
      <c r="B8" s="270"/>
      <c r="C8" s="270"/>
      <c r="D8" s="270"/>
      <c r="E8" s="270"/>
      <c r="F8" s="270"/>
      <c r="G8" s="270"/>
      <c r="H8" s="270"/>
      <c r="I8" s="270"/>
      <c r="J8" s="270"/>
      <c r="K8" s="270"/>
      <c r="L8" s="270"/>
      <c r="M8" s="270"/>
      <c r="N8" s="270"/>
      <c r="O8" s="270"/>
      <c r="P8" s="270"/>
      <c r="Q8" s="270"/>
      <c r="R8" s="270"/>
    </row>
    <row r="9" spans="1:19" ht="61.9" customHeight="1" x14ac:dyDescent="0.45">
      <c r="A9" s="259"/>
      <c r="B9" s="273" t="s">
        <v>446</v>
      </c>
      <c r="C9" s="273"/>
      <c r="D9" s="273"/>
      <c r="E9" s="273"/>
      <c r="F9" s="273"/>
      <c r="G9" s="273"/>
      <c r="H9" s="273"/>
      <c r="I9" s="273"/>
      <c r="J9" s="273"/>
      <c r="K9" s="273"/>
      <c r="L9" s="273"/>
      <c r="M9" s="273"/>
      <c r="N9" s="273"/>
      <c r="O9" s="273"/>
      <c r="P9" s="273"/>
      <c r="Q9" s="273"/>
      <c r="R9" s="273"/>
    </row>
    <row r="10" spans="1:19" ht="18.5" x14ac:dyDescent="0.45">
      <c r="A10" s="259"/>
      <c r="B10" s="259"/>
      <c r="C10" s="259"/>
      <c r="D10" s="259"/>
      <c r="E10" s="259"/>
      <c r="F10" s="259"/>
      <c r="G10" s="259"/>
      <c r="H10" s="259"/>
      <c r="I10" s="259"/>
      <c r="J10" s="259"/>
      <c r="K10" s="259"/>
      <c r="L10" s="259"/>
      <c r="M10" s="259"/>
      <c r="N10" s="259"/>
      <c r="O10" s="259"/>
      <c r="P10" s="259"/>
      <c r="Q10" s="259"/>
      <c r="R10" s="259"/>
    </row>
    <row r="11" spans="1:19" s="264" customFormat="1" ht="23" x14ac:dyDescent="0.5">
      <c r="B11" s="268" t="s">
        <v>407</v>
      </c>
    </row>
    <row r="12" spans="1:19" ht="18.5" x14ac:dyDescent="0.45">
      <c r="A12" s="259"/>
      <c r="B12" s="259"/>
      <c r="C12" s="259"/>
      <c r="D12" s="259"/>
      <c r="E12" s="259"/>
      <c r="F12" s="259"/>
      <c r="G12" s="259"/>
      <c r="H12" s="259"/>
      <c r="I12" s="259"/>
      <c r="J12" s="259"/>
      <c r="K12" s="259"/>
      <c r="L12" s="259"/>
      <c r="M12" s="259"/>
      <c r="N12" s="259"/>
      <c r="O12" s="259"/>
      <c r="P12" s="259"/>
      <c r="Q12" s="259"/>
      <c r="R12" s="259"/>
    </row>
    <row r="13" spans="1:19" ht="20.5" x14ac:dyDescent="0.45">
      <c r="A13" s="259"/>
      <c r="B13" s="265" t="s">
        <v>408</v>
      </c>
      <c r="C13" s="265"/>
      <c r="D13" s="265"/>
      <c r="E13" s="265"/>
      <c r="F13" s="265"/>
      <c r="G13" s="265"/>
      <c r="H13" s="265"/>
      <c r="I13" s="265"/>
      <c r="J13" s="265"/>
      <c r="K13" s="265"/>
      <c r="L13" s="265"/>
      <c r="M13" s="265"/>
      <c r="N13" s="265"/>
      <c r="O13" s="265"/>
      <c r="P13" s="265"/>
      <c r="Q13" s="265"/>
      <c r="R13" s="265"/>
      <c r="S13" s="266"/>
    </row>
    <row r="14" spans="1:19" ht="20.5" x14ac:dyDescent="0.45">
      <c r="A14" s="259"/>
      <c r="B14" s="265"/>
      <c r="C14" s="265"/>
      <c r="D14" s="265"/>
      <c r="E14" s="265"/>
      <c r="F14" s="265"/>
      <c r="G14" s="265"/>
      <c r="H14" s="265"/>
      <c r="I14" s="265"/>
      <c r="J14" s="265"/>
      <c r="K14" s="265"/>
      <c r="L14" s="265"/>
      <c r="M14" s="265"/>
      <c r="N14" s="265"/>
      <c r="O14" s="265"/>
      <c r="P14" s="265"/>
      <c r="Q14" s="265"/>
      <c r="R14" s="265"/>
      <c r="S14" s="266"/>
    </row>
    <row r="15" spans="1:19" ht="20.5" x14ac:dyDescent="0.45">
      <c r="A15" s="259"/>
      <c r="B15" s="265" t="s">
        <v>409</v>
      </c>
      <c r="C15" s="265"/>
      <c r="D15" s="265"/>
      <c r="E15" s="265"/>
      <c r="F15" s="265"/>
      <c r="G15" s="265"/>
      <c r="H15" s="265"/>
      <c r="I15" s="265"/>
      <c r="J15" s="265"/>
      <c r="K15" s="265"/>
      <c r="L15" s="265"/>
      <c r="M15" s="265"/>
      <c r="N15" s="265"/>
      <c r="O15" s="265"/>
      <c r="P15" s="265"/>
      <c r="Q15" s="265"/>
      <c r="R15" s="265"/>
      <c r="S15" s="266"/>
    </row>
    <row r="16" spans="1:19" ht="20.5" x14ac:dyDescent="0.45">
      <c r="A16" s="259"/>
      <c r="B16" s="265"/>
      <c r="C16" s="265"/>
      <c r="D16" s="265"/>
      <c r="E16" s="265"/>
      <c r="F16" s="265"/>
      <c r="G16" s="265"/>
      <c r="H16" s="265"/>
      <c r="I16" s="265"/>
      <c r="J16" s="265"/>
      <c r="K16" s="265"/>
      <c r="L16" s="265"/>
      <c r="M16" s="265"/>
      <c r="N16" s="265"/>
      <c r="O16" s="265"/>
      <c r="P16" s="265"/>
      <c r="Q16" s="265"/>
      <c r="R16" s="265"/>
      <c r="S16" s="266"/>
    </row>
    <row r="17" spans="1:19" ht="20.5" x14ac:dyDescent="0.45">
      <c r="A17" s="259"/>
      <c r="B17" s="265" t="s">
        <v>414</v>
      </c>
      <c r="C17" s="265"/>
      <c r="D17" s="265"/>
      <c r="E17" s="265"/>
      <c r="F17" s="265"/>
      <c r="G17" s="265"/>
      <c r="H17" s="265"/>
      <c r="I17" s="265"/>
      <c r="J17" s="265"/>
      <c r="K17" s="265"/>
      <c r="L17" s="265"/>
      <c r="M17" s="265"/>
      <c r="N17" s="265"/>
      <c r="O17" s="265"/>
      <c r="P17" s="265"/>
      <c r="Q17" s="265"/>
      <c r="R17" s="265"/>
      <c r="S17" s="266"/>
    </row>
    <row r="18" spans="1:19" ht="20.5" x14ac:dyDescent="0.45">
      <c r="A18" s="259"/>
      <c r="B18" s="265"/>
      <c r="C18" s="265"/>
      <c r="D18" s="265"/>
      <c r="E18" s="265"/>
      <c r="F18" s="265"/>
      <c r="G18" s="265"/>
      <c r="H18" s="265"/>
      <c r="I18" s="265"/>
      <c r="J18" s="265"/>
      <c r="K18" s="265"/>
      <c r="L18" s="265"/>
      <c r="M18" s="265"/>
      <c r="N18" s="265"/>
      <c r="O18" s="265"/>
      <c r="P18" s="265"/>
      <c r="Q18" s="265"/>
      <c r="R18" s="265"/>
      <c r="S18" s="266"/>
    </row>
    <row r="19" spans="1:19" s="256" customFormat="1" ht="87" customHeight="1" x14ac:dyDescent="0.35">
      <c r="B19" s="277" t="s">
        <v>442</v>
      </c>
      <c r="C19" s="277"/>
      <c r="D19" s="277"/>
      <c r="E19" s="277"/>
      <c r="F19" s="277"/>
      <c r="G19" s="277"/>
      <c r="H19" s="277"/>
      <c r="I19" s="277"/>
      <c r="J19" s="277"/>
      <c r="K19" s="277"/>
      <c r="L19" s="277"/>
      <c r="M19" s="277"/>
      <c r="N19" s="277"/>
      <c r="O19" s="277"/>
      <c r="P19" s="277"/>
      <c r="Q19" s="277"/>
      <c r="R19" s="277"/>
      <c r="S19" s="267"/>
    </row>
    <row r="20" spans="1:19" ht="20.5" x14ac:dyDescent="0.45">
      <c r="A20" s="259"/>
      <c r="B20" s="265"/>
      <c r="C20" s="265"/>
      <c r="D20" s="265"/>
      <c r="E20" s="265"/>
      <c r="F20" s="265"/>
      <c r="G20" s="265"/>
      <c r="H20" s="265"/>
      <c r="I20" s="265"/>
      <c r="J20" s="265"/>
      <c r="K20" s="265"/>
      <c r="L20" s="265"/>
      <c r="M20" s="265"/>
      <c r="N20" s="265"/>
      <c r="O20" s="265"/>
      <c r="P20" s="265"/>
      <c r="Q20" s="265"/>
      <c r="R20" s="265"/>
      <c r="S20" s="266"/>
    </row>
    <row r="21" spans="1:19" ht="20.5" x14ac:dyDescent="0.45">
      <c r="A21" s="259"/>
      <c r="B21" s="265" t="s">
        <v>415</v>
      </c>
      <c r="C21" s="265"/>
      <c r="D21" s="265"/>
      <c r="E21" s="265"/>
      <c r="F21" s="265"/>
      <c r="G21" s="265"/>
      <c r="H21" s="265"/>
      <c r="I21" s="265"/>
      <c r="J21" s="265"/>
      <c r="K21" s="265"/>
      <c r="L21" s="265"/>
      <c r="M21" s="265"/>
      <c r="N21" s="265"/>
      <c r="O21" s="265"/>
      <c r="P21" s="265"/>
      <c r="Q21" s="265"/>
      <c r="R21" s="265"/>
      <c r="S21" s="266"/>
    </row>
    <row r="22" spans="1:19" ht="20.5" x14ac:dyDescent="0.45">
      <c r="B22" s="265"/>
      <c r="C22" s="265"/>
      <c r="D22" s="265"/>
      <c r="E22" s="265"/>
      <c r="F22" s="265"/>
      <c r="G22" s="265"/>
      <c r="H22" s="265"/>
      <c r="I22" s="265"/>
      <c r="J22" s="265"/>
      <c r="K22" s="265"/>
      <c r="L22" s="265"/>
      <c r="M22" s="265"/>
      <c r="N22" s="265"/>
      <c r="O22" s="265"/>
      <c r="P22" s="265"/>
      <c r="Q22" s="265"/>
      <c r="R22" s="265"/>
      <c r="S22" s="266"/>
    </row>
    <row r="23" spans="1:19" ht="20.5" x14ac:dyDescent="0.45">
      <c r="B23" s="265" t="s">
        <v>416</v>
      </c>
      <c r="C23" s="265"/>
      <c r="D23" s="265"/>
      <c r="E23" s="265"/>
      <c r="F23" s="265"/>
      <c r="G23" s="265"/>
      <c r="H23" s="265"/>
      <c r="I23" s="265"/>
      <c r="J23" s="265"/>
      <c r="K23" s="265"/>
      <c r="L23" s="265"/>
      <c r="M23" s="265"/>
      <c r="N23" s="265"/>
      <c r="O23" s="265"/>
      <c r="P23" s="265"/>
      <c r="Q23" s="265"/>
      <c r="R23" s="265"/>
      <c r="S23" s="266"/>
    </row>
    <row r="24" spans="1:19" ht="18.5" x14ac:dyDescent="0.45">
      <c r="C24" s="261"/>
      <c r="D24" s="261"/>
      <c r="E24" s="261"/>
      <c r="F24" s="261"/>
      <c r="G24" s="261"/>
      <c r="H24" s="261"/>
      <c r="I24" s="261"/>
      <c r="J24" s="261"/>
      <c r="K24" s="261"/>
    </row>
    <row r="25" spans="1:19" ht="23" x14ac:dyDescent="0.5">
      <c r="B25" s="268" t="s">
        <v>419</v>
      </c>
      <c r="C25" s="269"/>
      <c r="D25" s="266"/>
      <c r="G25" s="261"/>
    </row>
    <row r="27" spans="1:19" ht="27" customHeight="1" x14ac:dyDescent="0.5">
      <c r="B27" s="274" t="s">
        <v>410</v>
      </c>
      <c r="C27" s="274"/>
      <c r="D27" s="274"/>
      <c r="E27" s="274"/>
      <c r="F27" s="274"/>
      <c r="G27" s="274"/>
      <c r="H27" s="274"/>
      <c r="I27" s="274"/>
      <c r="J27" s="274"/>
      <c r="K27" s="274"/>
      <c r="L27" s="264"/>
      <c r="M27" s="264"/>
      <c r="N27" s="264"/>
    </row>
    <row r="28" spans="1:19" ht="27" customHeight="1" x14ac:dyDescent="0.35">
      <c r="B28" s="274" t="s">
        <v>411</v>
      </c>
      <c r="C28" s="274"/>
      <c r="D28" s="274"/>
      <c r="E28" s="274"/>
      <c r="F28" s="274"/>
      <c r="G28" s="274"/>
      <c r="H28" s="274"/>
      <c r="I28" s="274"/>
      <c r="J28" s="274"/>
      <c r="K28" s="274"/>
      <c r="L28" s="274"/>
      <c r="M28" s="274"/>
      <c r="N28" s="274"/>
      <c r="O28" s="274"/>
    </row>
    <row r="29" spans="1:19" ht="27" customHeight="1" x14ac:dyDescent="0.35">
      <c r="B29" s="274" t="s">
        <v>412</v>
      </c>
      <c r="C29" s="274"/>
      <c r="D29" s="274"/>
      <c r="E29" s="274"/>
      <c r="F29" s="274"/>
      <c r="G29" s="274"/>
      <c r="H29" s="274"/>
      <c r="I29" s="274"/>
      <c r="J29" s="274"/>
      <c r="K29" s="274"/>
      <c r="L29" s="274"/>
      <c r="M29" s="274"/>
      <c r="N29" s="274"/>
      <c r="O29" s="274"/>
      <c r="P29" s="274"/>
    </row>
    <row r="30" spans="1:19" ht="27" customHeight="1" x14ac:dyDescent="0.5">
      <c r="B30" s="275" t="s">
        <v>413</v>
      </c>
      <c r="C30" s="275"/>
      <c r="D30" s="275"/>
      <c r="E30" s="275"/>
      <c r="F30" s="275"/>
      <c r="G30" s="275"/>
      <c r="H30" s="264"/>
      <c r="I30" s="264"/>
      <c r="J30" s="264"/>
      <c r="K30" s="264"/>
      <c r="L30" s="264"/>
      <c r="M30" s="264"/>
      <c r="N30" s="264"/>
    </row>
  </sheetData>
  <mergeCells count="10">
    <mergeCell ref="B28:O28"/>
    <mergeCell ref="B29:P29"/>
    <mergeCell ref="B30:G30"/>
    <mergeCell ref="B7:R7"/>
    <mergeCell ref="B19:R19"/>
    <mergeCell ref="B1:R1"/>
    <mergeCell ref="B3:R3"/>
    <mergeCell ref="B5:R5"/>
    <mergeCell ref="B9:R9"/>
    <mergeCell ref="B27:K27"/>
  </mergeCells>
  <hyperlinks>
    <hyperlink ref="B27" r:id="rId1" display="http://www.fda.gov/Food/GuidanceRegulation/RetailFoodProtection/ProgramStandards/ucm245409.htm" xr:uid="{DB964EA6-18C4-4163-89BF-C6C8315284D6}"/>
    <hyperlink ref="B28" r:id="rId2" display="http://www.fda.gov/downloads/Food/GuidanceRegulation/RetailFoodProtection/ProgramStandards/UCM379596.pdf" xr:uid="{8E1B051D-0D88-4725-A86E-314324FDA7CF}"/>
    <hyperlink ref="B29" r:id="rId3" display="http://www.fda.gov/Food/GuidanceRegulation/RetailFoodProtection/ProgramStandards/ucm121796.htm" xr:uid="{044DA8E2-383C-4BB3-B0A5-74AA9900FDDE}"/>
    <hyperlink ref="B30" r:id="rId4" display="https://www.fda.gov/food/voluntary-national-retail-food-regulatory-program-standards/directory-fda-retail-food-specialists" xr:uid="{A168DB8D-21C8-4760-B5D9-EE67654F147A}"/>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60"/>
  <sheetViews>
    <sheetView tabSelected="1" topLeftCell="A22" zoomScale="115" zoomScaleNormal="115" workbookViewId="0">
      <selection activeCell="B42" sqref="B42"/>
    </sheetView>
  </sheetViews>
  <sheetFormatPr defaultColWidth="0" defaultRowHeight="14.5" zeroHeight="1" x14ac:dyDescent="0.35"/>
  <cols>
    <col min="1" max="1" width="1.26953125" style="6" customWidth="1"/>
    <col min="2" max="2" width="50.7265625" style="6" customWidth="1"/>
    <col min="3" max="3" width="12.26953125" style="6" customWidth="1"/>
    <col min="4" max="4" width="28.7265625" style="6" customWidth="1"/>
    <col min="5" max="5" width="10.7265625" style="6" customWidth="1"/>
    <col min="6" max="6" width="28.7265625" style="6" customWidth="1"/>
    <col min="7" max="7" width="2.1796875" style="189" customWidth="1"/>
    <col min="8" max="8" width="9.26953125" style="24" hidden="1" customWidth="1"/>
    <col min="9" max="10" width="9.26953125" style="4" hidden="1" customWidth="1"/>
    <col min="11" max="11" width="20.7265625" style="16" hidden="1" customWidth="1"/>
    <col min="12" max="13" width="9.26953125" style="4" hidden="1" customWidth="1"/>
    <col min="14" max="20" width="9.26953125" style="6" hidden="1" customWidth="1"/>
    <col min="21" max="22" width="0" style="6" hidden="1" customWidth="1"/>
    <col min="23" max="16384" width="9.26953125" style="6" hidden="1"/>
  </cols>
  <sheetData>
    <row r="1" spans="1:11" ht="20" x14ac:dyDescent="0.35">
      <c r="A1" s="1"/>
      <c r="B1" s="2" t="s">
        <v>307</v>
      </c>
      <c r="C1" s="3"/>
      <c r="D1" s="3"/>
      <c r="E1" s="3"/>
      <c r="F1" s="3"/>
      <c r="K1" s="5" t="str">
        <f>HYPERLINK("#'Self Assessment Summary'!A18:T18","Hyperlink to the SA Summary Worksheett")</f>
        <v>Hyperlink to the SA Summary Worksheett</v>
      </c>
    </row>
    <row r="2" spans="1:11" ht="17.5" x14ac:dyDescent="0.35">
      <c r="A2" s="1"/>
      <c r="B2" s="3" t="s">
        <v>429</v>
      </c>
      <c r="C2" s="3"/>
      <c r="D2" s="3"/>
      <c r="E2" s="3"/>
      <c r="F2" s="3"/>
      <c r="K2" s="5"/>
    </row>
    <row r="3" spans="1:11" ht="17.5" x14ac:dyDescent="0.35">
      <c r="A3" s="1"/>
      <c r="B3" s="3" t="s">
        <v>448</v>
      </c>
      <c r="C3" s="3"/>
      <c r="D3" s="3"/>
      <c r="E3" s="3"/>
      <c r="F3" s="3"/>
      <c r="K3" s="5"/>
    </row>
    <row r="4" spans="1:11" ht="12.75" customHeight="1" x14ac:dyDescent="0.35">
      <c r="A4" s="1"/>
      <c r="B4" s="3"/>
      <c r="C4" s="3"/>
      <c r="D4" s="3"/>
      <c r="E4" s="3"/>
      <c r="F4" s="3"/>
      <c r="K4" s="5"/>
    </row>
    <row r="5" spans="1:11" s="14" customFormat="1" ht="12.75" customHeight="1" x14ac:dyDescent="0.25">
      <c r="A5" s="9"/>
      <c r="B5" s="9" t="s">
        <v>439</v>
      </c>
      <c r="C5" s="10"/>
      <c r="D5" s="10"/>
      <c r="E5" s="10"/>
      <c r="F5" s="10"/>
      <c r="G5" s="190"/>
      <c r="H5" s="12"/>
      <c r="I5" s="12"/>
      <c r="J5" s="12"/>
      <c r="K5" s="13"/>
    </row>
    <row r="6" spans="1:11" s="14" customFormat="1" ht="12.75" customHeight="1" x14ac:dyDescent="0.25">
      <c r="A6" s="9"/>
      <c r="B6" s="296" t="s">
        <v>308</v>
      </c>
      <c r="C6" s="296"/>
      <c r="D6" s="296"/>
      <c r="E6" s="296"/>
      <c r="F6" s="10"/>
      <c r="G6" s="190"/>
      <c r="H6" s="12"/>
      <c r="I6" s="12"/>
      <c r="J6" s="12"/>
      <c r="K6" s="13"/>
    </row>
    <row r="7" spans="1:11" s="4" customFormat="1" ht="12.75" customHeight="1" x14ac:dyDescent="0.25">
      <c r="A7" s="7"/>
      <c r="B7" s="9" t="s">
        <v>433</v>
      </c>
      <c r="C7" s="15"/>
      <c r="D7" s="15"/>
      <c r="E7" s="15"/>
      <c r="F7" s="15"/>
      <c r="G7" s="189"/>
      <c r="H7" s="24"/>
      <c r="K7" s="16"/>
    </row>
    <row r="8" spans="1:11" s="4" customFormat="1" ht="12.75" customHeight="1" x14ac:dyDescent="0.25">
      <c r="A8" s="7"/>
      <c r="B8" s="303" t="s">
        <v>396</v>
      </c>
      <c r="C8" s="303"/>
      <c r="D8" s="303"/>
      <c r="E8" s="303"/>
      <c r="F8" s="15"/>
      <c r="G8" s="189"/>
      <c r="H8" s="24"/>
      <c r="K8" s="16"/>
    </row>
    <row r="9" spans="1:11" ht="12.75" customHeight="1" x14ac:dyDescent="0.35">
      <c r="A9" s="1"/>
      <c r="B9" s="116"/>
      <c r="C9" s="31"/>
      <c r="D9" s="32"/>
      <c r="E9" s="33"/>
      <c r="F9" s="32"/>
    </row>
    <row r="10" spans="1:11" ht="16" thickBot="1" x14ac:dyDescent="0.4">
      <c r="A10" s="1"/>
      <c r="B10" s="19" t="s">
        <v>2</v>
      </c>
      <c r="C10" s="19"/>
      <c r="D10" s="19"/>
      <c r="E10" s="19"/>
      <c r="F10" s="19"/>
    </row>
    <row r="11" spans="1:11" ht="12.75" customHeight="1" x14ac:dyDescent="0.35">
      <c r="A11" s="1"/>
      <c r="B11" s="20" t="s">
        <v>3</v>
      </c>
      <c r="C11" s="212"/>
      <c r="D11" s="213"/>
      <c r="E11" s="213"/>
      <c r="F11" s="214"/>
    </row>
    <row r="12" spans="1:11" ht="12.75" customHeight="1" x14ac:dyDescent="0.35">
      <c r="A12" s="1"/>
      <c r="B12" s="21" t="s">
        <v>4</v>
      </c>
      <c r="C12" s="215"/>
      <c r="D12" s="216"/>
      <c r="E12" s="216"/>
      <c r="F12" s="217"/>
    </row>
    <row r="13" spans="1:11"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25"/>
      <c r="E13" s="225"/>
      <c r="F13" s="226"/>
    </row>
    <row r="14" spans="1:11" ht="12.75" customHeight="1" x14ac:dyDescent="0.35">
      <c r="A14" s="1"/>
      <c r="B14" s="21" t="s">
        <v>6</v>
      </c>
      <c r="C14" s="215"/>
      <c r="D14" s="216"/>
      <c r="E14" s="216"/>
      <c r="F14" s="217"/>
    </row>
    <row r="15" spans="1:11" ht="12.75" customHeight="1" x14ac:dyDescent="0.35">
      <c r="A15" s="1"/>
      <c r="B15" s="21" t="s">
        <v>7</v>
      </c>
      <c r="C15" s="215"/>
      <c r="D15" s="216"/>
      <c r="E15" s="216"/>
      <c r="F15" s="217"/>
    </row>
    <row r="16" spans="1:11" ht="12.75" customHeight="1" x14ac:dyDescent="0.35">
      <c r="A16" s="1"/>
      <c r="B16" s="21" t="s">
        <v>309</v>
      </c>
      <c r="C16" s="218"/>
      <c r="D16" s="219"/>
      <c r="E16" s="219"/>
      <c r="F16" s="220"/>
    </row>
    <row r="17" spans="1:22" ht="12.75" customHeight="1" thickBot="1" x14ac:dyDescent="0.4">
      <c r="A17" s="1"/>
      <c r="B17" s="22" t="s">
        <v>427</v>
      </c>
      <c r="C17" s="227" t="str">
        <f>IF(COUNTIF(C39:C54,"YES")=13,"YES","NO")</f>
        <v>NO</v>
      </c>
      <c r="D17" s="228"/>
      <c r="E17" s="228"/>
      <c r="F17" s="229"/>
    </row>
    <row r="18" spans="1:22" ht="27" customHeight="1" x14ac:dyDescent="0.35">
      <c r="A18" s="1"/>
      <c r="B18" s="23"/>
      <c r="C18" s="23"/>
      <c r="D18" s="23"/>
      <c r="E18" s="23"/>
      <c r="F18" s="23"/>
      <c r="G18" s="191"/>
      <c r="N18" s="4"/>
      <c r="O18" s="4"/>
      <c r="P18" s="4"/>
      <c r="Q18" s="4"/>
      <c r="R18" s="4"/>
      <c r="S18" s="4"/>
      <c r="T18" s="4"/>
      <c r="U18" s="4"/>
      <c r="V18" s="4"/>
    </row>
    <row r="19" spans="1:22" ht="12.75" customHeight="1" x14ac:dyDescent="0.35">
      <c r="A19" s="1"/>
      <c r="B19" s="25"/>
      <c r="C19" s="26"/>
      <c r="D19" s="27"/>
      <c r="E19" s="27"/>
      <c r="F19" s="27"/>
      <c r="G19" s="191"/>
      <c r="N19" s="4"/>
      <c r="O19" s="4"/>
      <c r="P19" s="4"/>
      <c r="Q19" s="4"/>
      <c r="R19" s="4"/>
      <c r="S19" s="4"/>
      <c r="T19" s="4"/>
      <c r="U19" s="4"/>
      <c r="V19" s="4"/>
    </row>
    <row r="20" spans="1:22" ht="12.75" customHeight="1" x14ac:dyDescent="0.35">
      <c r="A20" s="1"/>
      <c r="B20" s="28"/>
      <c r="C20" s="29"/>
      <c r="D20" s="30"/>
      <c r="E20" s="30"/>
      <c r="F20" s="30"/>
    </row>
    <row r="21" spans="1:22" ht="12.75" customHeight="1" x14ac:dyDescent="0.35">
      <c r="A21" s="1"/>
      <c r="B21" s="17"/>
      <c r="C21" s="31"/>
      <c r="D21" s="32"/>
      <c r="E21" s="33"/>
      <c r="F21" s="32"/>
    </row>
    <row r="22" spans="1:22" ht="16" thickBot="1" x14ac:dyDescent="0.4">
      <c r="A22" s="1"/>
      <c r="B22" s="19" t="s">
        <v>9</v>
      </c>
      <c r="C22" s="19"/>
      <c r="D22" s="19"/>
      <c r="E22" s="19"/>
      <c r="F22" s="19"/>
    </row>
    <row r="23" spans="1:22" ht="12.75" customHeight="1" x14ac:dyDescent="0.35">
      <c r="A23" s="1"/>
      <c r="B23" s="20" t="s">
        <v>10</v>
      </c>
      <c r="C23" s="212"/>
      <c r="D23" s="213"/>
      <c r="E23" s="213"/>
      <c r="F23" s="214"/>
    </row>
    <row r="24" spans="1:22" ht="12.75" customHeight="1" x14ac:dyDescent="0.35">
      <c r="A24" s="1"/>
      <c r="B24" s="21" t="s">
        <v>11</v>
      </c>
      <c r="C24" s="215"/>
      <c r="D24" s="216"/>
      <c r="E24" s="216"/>
      <c r="F24" s="217"/>
    </row>
    <row r="25" spans="1:22" ht="12.75" customHeight="1" x14ac:dyDescent="0.35">
      <c r="A25" s="1"/>
      <c r="B25" s="21" t="s">
        <v>12</v>
      </c>
      <c r="C25" s="215"/>
      <c r="D25" s="216"/>
      <c r="E25" s="216"/>
      <c r="F25" s="217"/>
    </row>
    <row r="26" spans="1:22" ht="12.75" customHeight="1" x14ac:dyDescent="0.35">
      <c r="A26" s="1"/>
      <c r="B26" s="21" t="s">
        <v>13</v>
      </c>
      <c r="C26" s="215"/>
      <c r="D26" s="216"/>
      <c r="E26" s="216"/>
      <c r="F26" s="217"/>
    </row>
    <row r="27" spans="1:22" ht="12.75" customHeight="1" x14ac:dyDescent="0.35">
      <c r="A27" s="1"/>
      <c r="B27" s="21" t="s">
        <v>7</v>
      </c>
      <c r="C27" s="215"/>
      <c r="D27" s="216"/>
      <c r="E27" s="216"/>
      <c r="F27" s="217"/>
    </row>
    <row r="28" spans="1:22" ht="12.75" customHeight="1" x14ac:dyDescent="0.35">
      <c r="A28" s="1"/>
      <c r="B28" s="21" t="s">
        <v>310</v>
      </c>
      <c r="C28" s="218"/>
      <c r="D28" s="219"/>
      <c r="E28" s="219"/>
      <c r="F28" s="220"/>
    </row>
    <row r="29" spans="1:22" ht="12.75" customHeight="1" x14ac:dyDescent="0.35">
      <c r="A29" s="1"/>
      <c r="B29" s="21" t="s">
        <v>311</v>
      </c>
      <c r="C29" s="224" t="str">
        <f>IF(COUNTIF(E39:E54,"YES")=13,IF(C17="YES","YES","NO"),IF(COUNTIF(E39:E54,"NO")&gt;0,"NO",""))</f>
        <v/>
      </c>
      <c r="D29" s="230"/>
      <c r="E29" s="230"/>
      <c r="F29" s="231"/>
    </row>
    <row r="30" spans="1:22" ht="27" customHeight="1" x14ac:dyDescent="0.35">
      <c r="A30" s="1"/>
      <c r="B30" s="23"/>
      <c r="C30" s="23"/>
      <c r="D30" s="23"/>
      <c r="E30" s="23"/>
      <c r="F30" s="23"/>
    </row>
    <row r="31" spans="1:22" ht="12.75" customHeight="1" x14ac:dyDescent="0.35">
      <c r="A31" s="1"/>
      <c r="B31" s="25"/>
      <c r="C31" s="26"/>
      <c r="D31" s="27"/>
      <c r="E31" s="27"/>
      <c r="F31" s="27"/>
    </row>
    <row r="32" spans="1:22" ht="10.15" customHeight="1" x14ac:dyDescent="0.35">
      <c r="A32" s="1"/>
      <c r="B32" s="28"/>
      <c r="C32" s="29"/>
      <c r="D32" s="30"/>
      <c r="E32" s="30"/>
      <c r="F32" s="30"/>
    </row>
    <row r="33" spans="1:11" ht="25.9" customHeight="1" x14ac:dyDescent="0.35">
      <c r="A33" s="1"/>
      <c r="B33" s="17"/>
      <c r="C33" s="31"/>
      <c r="D33" s="32"/>
      <c r="E33" s="33"/>
      <c r="F33" s="32"/>
    </row>
    <row r="34" spans="1:11" ht="10.15" customHeight="1" x14ac:dyDescent="0.35">
      <c r="A34" s="1"/>
      <c r="B34" s="35" t="s">
        <v>16</v>
      </c>
      <c r="C34" s="36"/>
      <c r="D34" s="36"/>
      <c r="E34" s="36"/>
      <c r="F34" s="36"/>
    </row>
    <row r="35" spans="1:11" ht="10.15" customHeight="1" x14ac:dyDescent="0.35">
      <c r="A35" s="1"/>
      <c r="B35" s="39" t="s">
        <v>17</v>
      </c>
      <c r="C35" s="40"/>
      <c r="D35" s="40"/>
      <c r="E35" s="41"/>
      <c r="F35" s="41"/>
      <c r="J35" s="4">
        <f>COUNTIF(H39:H54, "")</f>
        <v>0</v>
      </c>
    </row>
    <row r="36" spans="1:11" ht="15" x14ac:dyDescent="0.35">
      <c r="A36" s="1"/>
      <c r="B36" s="42" t="s">
        <v>312</v>
      </c>
      <c r="C36" s="43"/>
      <c r="D36" s="43"/>
      <c r="E36" s="44"/>
      <c r="F36" s="44"/>
    </row>
    <row r="37" spans="1:11" ht="15" x14ac:dyDescent="0.35">
      <c r="A37" s="1"/>
      <c r="B37" s="45" t="s">
        <v>19</v>
      </c>
      <c r="C37" s="46" t="s">
        <v>20</v>
      </c>
      <c r="D37" s="46" t="s">
        <v>21</v>
      </c>
      <c r="E37" s="46" t="s">
        <v>22</v>
      </c>
      <c r="F37" s="47" t="s">
        <v>23</v>
      </c>
    </row>
    <row r="38" spans="1:11" ht="15.75" customHeight="1" x14ac:dyDescent="0.35">
      <c r="A38" s="1"/>
      <c r="B38" s="160" t="s">
        <v>449</v>
      </c>
      <c r="C38" s="49"/>
      <c r="D38" s="49"/>
      <c r="E38" s="49"/>
      <c r="F38" s="50"/>
      <c r="J38" s="4">
        <f>COUNTIF(G:G,"*")</f>
        <v>13</v>
      </c>
    </row>
    <row r="39" spans="1:11" ht="104" x14ac:dyDescent="0.35">
      <c r="A39" s="1"/>
      <c r="B39" s="52" t="s">
        <v>450</v>
      </c>
      <c r="C39" s="53"/>
      <c r="D39" s="54"/>
      <c r="E39" s="53"/>
      <c r="F39" s="54"/>
      <c r="G39" s="189" t="s">
        <v>25</v>
      </c>
      <c r="H39" s="24" t="str">
        <f>IF(C39="YES",IF(E39="NO",G39,""),G39)</f>
        <v>1A</v>
      </c>
      <c r="J39" s="4" t="str">
        <f>CONCATENATE(H39,H41,H42,H44,H45,H47,H48,H49,H50,H51,H52,H53,H54)</f>
        <v>1A2A2B3A3B4A4B4C4D4E4F4G4H</v>
      </c>
      <c r="K39" s="5" t="str">
        <f>HYPERLINK("#'Self Assessment Summary'!E18","Hyperlink to the Element on the SA Summary Worksheet")</f>
        <v>Hyperlink to the Element on the SA Summary Worksheet</v>
      </c>
    </row>
    <row r="40" spans="1:11" ht="15" x14ac:dyDescent="0.35">
      <c r="A40" s="1"/>
      <c r="B40" s="48" t="s">
        <v>313</v>
      </c>
      <c r="C40" s="49"/>
      <c r="D40" s="49"/>
      <c r="E40" s="49"/>
      <c r="F40" s="50"/>
      <c r="H40" s="24">
        <f t="shared" ref="H40:H54" si="0">IF(C40="YES",IF(E40="NO",G40,""),G40)</f>
        <v>0</v>
      </c>
    </row>
    <row r="41" spans="1:11" ht="65" x14ac:dyDescent="0.35">
      <c r="A41" s="1"/>
      <c r="B41" s="52" t="s">
        <v>397</v>
      </c>
      <c r="C41" s="53"/>
      <c r="D41" s="54"/>
      <c r="E41" s="53"/>
      <c r="F41" s="54"/>
      <c r="G41" s="189" t="s">
        <v>43</v>
      </c>
      <c r="H41" s="24" t="str">
        <f t="shared" si="0"/>
        <v>2A</v>
      </c>
      <c r="K41" s="5" t="str">
        <f>HYPERLINK("#'Self Assessment Summary'!F18","Hyperlink to the Element on the SA Summary Worksheet")</f>
        <v>Hyperlink to the Element on the SA Summary Worksheet</v>
      </c>
    </row>
    <row r="42" spans="1:11" ht="65" x14ac:dyDescent="0.35">
      <c r="A42" s="1"/>
      <c r="B42" s="52" t="s">
        <v>398</v>
      </c>
      <c r="C42" s="53"/>
      <c r="D42" s="54"/>
      <c r="E42" s="53"/>
      <c r="F42" s="54"/>
      <c r="G42" s="189" t="s">
        <v>45</v>
      </c>
      <c r="H42" s="24" t="str">
        <f t="shared" si="0"/>
        <v>2B</v>
      </c>
      <c r="K42" s="5" t="str">
        <f>HYPERLINK("#'Self Assessment Summary'!G18","Hyperlink to the Element on the SA Summary Worksheet")</f>
        <v>Hyperlink to the Element on the SA Summary Worksheet</v>
      </c>
    </row>
    <row r="43" spans="1:11" ht="15" x14ac:dyDescent="0.35">
      <c r="A43" s="1"/>
      <c r="B43" s="48" t="s">
        <v>314</v>
      </c>
      <c r="C43" s="49"/>
      <c r="D43" s="49"/>
      <c r="E43" s="49"/>
      <c r="F43" s="50"/>
      <c r="H43" s="24">
        <f t="shared" si="0"/>
        <v>0</v>
      </c>
    </row>
    <row r="44" spans="1:11" ht="52" x14ac:dyDescent="0.35">
      <c r="A44" s="1"/>
      <c r="B44" s="52" t="s">
        <v>399</v>
      </c>
      <c r="C44" s="53"/>
      <c r="D44" s="54"/>
      <c r="E44" s="53"/>
      <c r="F44" s="54"/>
      <c r="G44" s="189" t="s">
        <v>48</v>
      </c>
      <c r="H44" s="24" t="str">
        <f t="shared" si="0"/>
        <v>3A</v>
      </c>
      <c r="K44" s="5" t="str">
        <f>HYPERLINK("#'Self Assessment Summary'!H18","Hyperlink to the Element on the SA Summary Worksheet")</f>
        <v>Hyperlink to the Element on the SA Summary Worksheet</v>
      </c>
    </row>
    <row r="45" spans="1:11" ht="39" x14ac:dyDescent="0.35">
      <c r="A45" s="1"/>
      <c r="B45" s="52" t="s">
        <v>400</v>
      </c>
      <c r="C45" s="53"/>
      <c r="D45" s="54"/>
      <c r="E45" s="53"/>
      <c r="F45" s="54"/>
      <c r="G45" s="189" t="s">
        <v>50</v>
      </c>
      <c r="H45" s="24" t="str">
        <f t="shared" si="0"/>
        <v>3B</v>
      </c>
      <c r="K45" s="5" t="str">
        <f>HYPERLINK("#'Self Assessment Summary'!I18","Hyperlink to the Element on the SA Summary Worksheet")</f>
        <v>Hyperlink to the Element on the SA Summary Worksheet</v>
      </c>
    </row>
    <row r="46" spans="1:11" ht="15" x14ac:dyDescent="0.35">
      <c r="A46" s="1"/>
      <c r="B46" s="48" t="s">
        <v>315</v>
      </c>
      <c r="C46" s="49"/>
      <c r="D46" s="49"/>
      <c r="E46" s="49"/>
      <c r="F46" s="50"/>
      <c r="H46" s="24">
        <f t="shared" si="0"/>
        <v>0</v>
      </c>
    </row>
    <row r="47" spans="1:11" ht="39" x14ac:dyDescent="0.35">
      <c r="A47" s="1"/>
      <c r="B47" s="52" t="s">
        <v>316</v>
      </c>
      <c r="C47" s="53"/>
      <c r="D47" s="54"/>
      <c r="E47" s="53"/>
      <c r="F47" s="54"/>
      <c r="G47" s="189" t="s">
        <v>53</v>
      </c>
      <c r="H47" s="24" t="str">
        <f t="shared" si="0"/>
        <v>4A</v>
      </c>
      <c r="K47" s="5" t="str">
        <f>HYPERLINK("#'Self Assessment Summary'!J18","Hyperlink to the Element on the SA Summary Worksheet")</f>
        <v>Hyperlink to the Element on the SA Summary Worksheet</v>
      </c>
    </row>
    <row r="48" spans="1:11" ht="39" x14ac:dyDescent="0.35">
      <c r="A48" s="1"/>
      <c r="B48" s="52" t="s">
        <v>317</v>
      </c>
      <c r="C48" s="53"/>
      <c r="D48" s="54"/>
      <c r="E48" s="53"/>
      <c r="F48" s="54"/>
      <c r="G48" s="189" t="s">
        <v>236</v>
      </c>
      <c r="H48" s="24" t="str">
        <f t="shared" si="0"/>
        <v>4B</v>
      </c>
      <c r="K48" s="5" t="str">
        <f>HYPERLINK("#'Self Assessment Summary'!K18","Hyperlink to the Element on the SA Summary Worksheet")</f>
        <v>Hyperlink to the Element on the SA Summary Worksheet</v>
      </c>
    </row>
    <row r="49" spans="1:22" ht="39" x14ac:dyDescent="0.35">
      <c r="A49" s="1"/>
      <c r="B49" s="52" t="s">
        <v>318</v>
      </c>
      <c r="C49" s="53"/>
      <c r="D49" s="54"/>
      <c r="E49" s="53"/>
      <c r="F49" s="54"/>
      <c r="G49" s="189" t="s">
        <v>257</v>
      </c>
      <c r="H49" s="24" t="str">
        <f t="shared" si="0"/>
        <v>4C</v>
      </c>
      <c r="K49" s="5" t="str">
        <f>HYPERLINK("#'Self Assessment Summary'!L18","Hyperlink to the Element on the SA Summary Worksheet")</f>
        <v>Hyperlink to the Element on the SA Summary Worksheet</v>
      </c>
    </row>
    <row r="50" spans="1:22" ht="39" x14ac:dyDescent="0.35">
      <c r="A50" s="1"/>
      <c r="B50" s="52" t="s">
        <v>319</v>
      </c>
      <c r="C50" s="53"/>
      <c r="D50" s="54"/>
      <c r="E50" s="53"/>
      <c r="F50" s="54"/>
      <c r="G50" s="189" t="s">
        <v>320</v>
      </c>
      <c r="H50" s="24" t="str">
        <f t="shared" si="0"/>
        <v>4D</v>
      </c>
      <c r="K50" s="5" t="str">
        <f>HYPERLINK("#'Self Assessment Summary'!M18","Hyperlink to the Element on the SA Summary Worksheet")</f>
        <v>Hyperlink to the Element on the SA Summary Worksheet</v>
      </c>
    </row>
    <row r="51" spans="1:22" ht="52" x14ac:dyDescent="0.35">
      <c r="A51" s="1"/>
      <c r="B51" s="52" t="s">
        <v>321</v>
      </c>
      <c r="C51" s="53"/>
      <c r="D51" s="54"/>
      <c r="E51" s="53"/>
      <c r="F51" s="54"/>
      <c r="G51" s="189" t="s">
        <v>322</v>
      </c>
      <c r="H51" s="24" t="str">
        <f t="shared" si="0"/>
        <v>4E</v>
      </c>
      <c r="K51" s="5" t="str">
        <f>HYPERLINK("#'Self Assessment Summary'!N18","Hyperlink to the Element on the SA Summary Worksheet")</f>
        <v>Hyperlink to the Element on the SA Summary Worksheet</v>
      </c>
    </row>
    <row r="52" spans="1:22" ht="39" x14ac:dyDescent="0.35">
      <c r="A52" s="1"/>
      <c r="B52" s="52" t="s">
        <v>323</v>
      </c>
      <c r="C52" s="53"/>
      <c r="D52" s="54"/>
      <c r="E52" s="53"/>
      <c r="F52" s="54"/>
      <c r="G52" s="189" t="s">
        <v>324</v>
      </c>
      <c r="H52" s="24" t="str">
        <f t="shared" si="0"/>
        <v>4F</v>
      </c>
      <c r="K52" s="5" t="str">
        <f>HYPERLINK("#'Self Assessment Summary'!O18","Hyperlink to the Element on the SA Summary Worksheet")</f>
        <v>Hyperlink to the Element on the SA Summary Worksheet</v>
      </c>
    </row>
    <row r="53" spans="1:22" ht="39" x14ac:dyDescent="0.35">
      <c r="A53" s="1"/>
      <c r="B53" s="52" t="s">
        <v>325</v>
      </c>
      <c r="C53" s="53"/>
      <c r="D53" s="54"/>
      <c r="E53" s="53"/>
      <c r="F53" s="54"/>
      <c r="G53" s="189" t="s">
        <v>326</v>
      </c>
      <c r="H53" s="24" t="str">
        <f t="shared" si="0"/>
        <v>4G</v>
      </c>
      <c r="K53" s="5" t="str">
        <f>HYPERLINK("#'Self Assessment Summary'!P18","Hyperlink to the Element on the SA Summary Worksheet")</f>
        <v>Hyperlink to the Element on the SA Summary Worksheet</v>
      </c>
    </row>
    <row r="54" spans="1:22" ht="39" x14ac:dyDescent="0.35">
      <c r="A54" s="1"/>
      <c r="B54" s="52" t="s">
        <v>327</v>
      </c>
      <c r="C54" s="53"/>
      <c r="D54" s="54"/>
      <c r="E54" s="53"/>
      <c r="F54" s="54"/>
      <c r="G54" s="189" t="s">
        <v>328</v>
      </c>
      <c r="H54" s="24" t="str">
        <f t="shared" si="0"/>
        <v>4H</v>
      </c>
      <c r="K54" s="5" t="str">
        <f>HYPERLINK("#'Self Assessment Summary'!Q18","Hyperlink to the Element on the SA Summary Worksheet")</f>
        <v>Hyperlink to the Element on the SA Summary Worksheet</v>
      </c>
    </row>
    <row r="55" spans="1:22" ht="15.5" x14ac:dyDescent="0.35">
      <c r="A55" s="1"/>
      <c r="B55" s="57" t="s">
        <v>85</v>
      </c>
      <c r="C55" s="58"/>
      <c r="D55" s="58"/>
      <c r="E55" s="58"/>
      <c r="F55" s="59"/>
    </row>
    <row r="56" spans="1:22" ht="236.65" customHeight="1" x14ac:dyDescent="0.35">
      <c r="A56" s="1"/>
      <c r="B56" s="297"/>
      <c r="C56" s="298"/>
      <c r="D56" s="298"/>
      <c r="E56" s="298"/>
      <c r="F56" s="299"/>
    </row>
    <row r="57" spans="1:22" hidden="1" x14ac:dyDescent="0.35">
      <c r="A57" s="60" t="s">
        <v>86</v>
      </c>
      <c r="G57" s="191"/>
      <c r="M57" s="6"/>
    </row>
    <row r="58" spans="1:22" hidden="1" x14ac:dyDescent="0.35">
      <c r="A58" s="60" t="s">
        <v>87</v>
      </c>
      <c r="G58" s="191"/>
      <c r="M58" s="6"/>
    </row>
    <row r="59" spans="1:22" hidden="1" x14ac:dyDescent="0.35">
      <c r="A59" s="60" t="s">
        <v>329</v>
      </c>
      <c r="G59" s="191"/>
      <c r="M59" s="6"/>
    </row>
    <row r="60" spans="1:22" hidden="1" x14ac:dyDescent="0.35">
      <c r="A60" s="60" t="s">
        <v>330</v>
      </c>
      <c r="G60" s="191"/>
      <c r="N60" s="4"/>
      <c r="O60" s="4"/>
      <c r="P60" s="4"/>
      <c r="Q60" s="4"/>
      <c r="R60" s="4"/>
      <c r="S60" s="4"/>
      <c r="T60" s="4"/>
      <c r="U60" s="4"/>
      <c r="V60" s="4"/>
    </row>
  </sheetData>
  <sheetProtection formatRows="0"/>
  <mergeCells count="3">
    <mergeCell ref="B56:F56"/>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800-000000000000}">
      <formula1>36526</formula1>
      <formula2>73051</formula2>
    </dataValidation>
    <dataValidation type="list" allowBlank="1" showInputMessage="1" showErrorMessage="1" sqref="E39 C47:C54 E47:E54 E44:E45 E41:E42 C39 C41:C42 C44:C45" xr:uid="{00000000-0002-0000-0800-000001000000}">
      <formula1>$B$34:$B$35</formula1>
    </dataValidation>
  </dataValidations>
  <hyperlinks>
    <hyperlink ref="B6" r:id="rId1" xr:uid="{00000000-0004-0000-0800-000000000000}"/>
    <hyperlink ref="B8" r:id="rId2" xr:uid="{00000000-0004-0000-08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53"/>
  <sheetViews>
    <sheetView topLeftCell="A40" zoomScale="130" zoomScaleNormal="130" workbookViewId="0">
      <selection activeCell="B47" sqref="B47"/>
    </sheetView>
  </sheetViews>
  <sheetFormatPr defaultColWidth="0" defaultRowHeight="15.5" zeroHeight="1" x14ac:dyDescent="0.35"/>
  <cols>
    <col min="1" max="1" width="1.453125" style="163" customWidth="1"/>
    <col min="2" max="2" width="50.7265625" style="163" customWidth="1"/>
    <col min="3" max="3" width="12" style="163" customWidth="1"/>
    <col min="4" max="4" width="28.7265625" style="163" customWidth="1"/>
    <col min="5" max="5" width="10.7265625" style="163" customWidth="1"/>
    <col min="6" max="6" width="28.7265625" style="163" customWidth="1"/>
    <col min="7" max="7" width="2.26953125" style="194" customWidth="1"/>
    <col min="8" max="8" width="9.26953125" style="162" hidden="1" customWidth="1"/>
    <col min="9" max="10" width="9.26953125" style="163" hidden="1" customWidth="1"/>
    <col min="11" max="11" width="20.7265625" style="168" hidden="1" customWidth="1"/>
    <col min="12" max="20" width="9.26953125" style="163" hidden="1" customWidth="1"/>
    <col min="21" max="22" width="0" style="163" hidden="1" customWidth="1"/>
    <col min="23" max="16384" width="9.26953125" style="163" hidden="1"/>
  </cols>
  <sheetData>
    <row r="1" spans="1:11" ht="20" x14ac:dyDescent="0.35">
      <c r="A1" s="161"/>
      <c r="B1" s="2" t="s">
        <v>331</v>
      </c>
      <c r="C1" s="3"/>
      <c r="D1" s="3"/>
      <c r="E1" s="3"/>
      <c r="F1" s="3"/>
      <c r="K1" s="5" t="str">
        <f>HYPERLINK("#'Self Assessment Summary'!A19:T19","Hyperlink to the SA Summary Worksheett")</f>
        <v>Hyperlink to the SA Summary Worksheett</v>
      </c>
    </row>
    <row r="2" spans="1:11" ht="17.5" x14ac:dyDescent="0.35">
      <c r="A2" s="161"/>
      <c r="B2" s="3" t="s">
        <v>429</v>
      </c>
      <c r="C2" s="3"/>
      <c r="D2" s="3"/>
      <c r="E2" s="3"/>
      <c r="F2" s="3"/>
      <c r="K2" s="5"/>
    </row>
    <row r="3" spans="1:11" ht="17.5" x14ac:dyDescent="0.35">
      <c r="A3" s="161"/>
      <c r="B3" s="3" t="s">
        <v>448</v>
      </c>
      <c r="C3" s="3"/>
      <c r="D3" s="3"/>
      <c r="E3" s="3"/>
      <c r="F3" s="3"/>
      <c r="K3" s="5"/>
    </row>
    <row r="4" spans="1:11" ht="12.75" customHeight="1" x14ac:dyDescent="0.35">
      <c r="A4" s="161"/>
      <c r="B4" s="3"/>
      <c r="C4" s="3"/>
      <c r="D4" s="3"/>
      <c r="E4" s="3"/>
      <c r="F4" s="3"/>
      <c r="K4" s="5"/>
    </row>
    <row r="5" spans="1:11" s="14" customFormat="1" ht="12.75" customHeight="1" x14ac:dyDescent="0.25">
      <c r="A5" s="9"/>
      <c r="B5" s="9" t="s">
        <v>440</v>
      </c>
      <c r="C5" s="10"/>
      <c r="D5" s="10"/>
      <c r="E5" s="10"/>
      <c r="F5" s="10"/>
      <c r="G5" s="190"/>
      <c r="H5" s="12"/>
      <c r="I5" s="12"/>
      <c r="J5" s="12"/>
      <c r="K5" s="13"/>
    </row>
    <row r="6" spans="1:11" s="14" customFormat="1" ht="12.75" customHeight="1" x14ac:dyDescent="0.25">
      <c r="A6" s="9"/>
      <c r="B6" s="296" t="s">
        <v>332</v>
      </c>
      <c r="C6" s="296"/>
      <c r="D6" s="296"/>
      <c r="E6" s="296"/>
      <c r="F6" s="10"/>
      <c r="G6" s="190"/>
      <c r="H6" s="12"/>
      <c r="I6" s="12"/>
      <c r="J6" s="12"/>
      <c r="K6" s="13"/>
    </row>
    <row r="7" spans="1:11" s="166" customFormat="1" ht="12.75" customHeight="1" x14ac:dyDescent="0.3">
      <c r="A7" s="164"/>
      <c r="B7" s="9" t="s">
        <v>433</v>
      </c>
      <c r="C7" s="120"/>
      <c r="D7" s="120"/>
      <c r="E7" s="120"/>
      <c r="F7" s="120"/>
      <c r="G7" s="195"/>
      <c r="H7" s="165"/>
      <c r="K7" s="167"/>
    </row>
    <row r="8" spans="1:11" s="166" customFormat="1" ht="12.75" customHeight="1" x14ac:dyDescent="0.3">
      <c r="A8" s="164"/>
      <c r="B8" s="305" t="s">
        <v>443</v>
      </c>
      <c r="C8" s="305"/>
      <c r="D8" s="305"/>
      <c r="E8" s="305"/>
      <c r="F8" s="120"/>
      <c r="G8" s="195"/>
      <c r="H8" s="165"/>
      <c r="K8" s="167"/>
    </row>
    <row r="9" spans="1:11" ht="12.75" customHeight="1" x14ac:dyDescent="0.35">
      <c r="A9" s="161"/>
      <c r="B9" s="116"/>
      <c r="C9" s="31"/>
      <c r="D9" s="32"/>
      <c r="E9" s="33"/>
      <c r="F9" s="32"/>
    </row>
    <row r="10" spans="1:11" ht="16" thickBot="1" x14ac:dyDescent="0.4">
      <c r="A10" s="161"/>
      <c r="B10" s="19" t="s">
        <v>2</v>
      </c>
      <c r="C10" s="19"/>
      <c r="D10" s="19"/>
      <c r="E10" s="19"/>
      <c r="F10" s="19"/>
    </row>
    <row r="11" spans="1:11" ht="12.75" customHeight="1" x14ac:dyDescent="0.35">
      <c r="A11" s="161"/>
      <c r="B11" s="20" t="s">
        <v>3</v>
      </c>
      <c r="C11" s="212"/>
      <c r="D11" s="213"/>
      <c r="E11" s="213"/>
      <c r="F11" s="214"/>
    </row>
    <row r="12" spans="1:11" ht="12.75" customHeight="1" x14ac:dyDescent="0.35">
      <c r="A12" s="161"/>
      <c r="B12" s="21" t="s">
        <v>4</v>
      </c>
      <c r="C12" s="215"/>
      <c r="D12" s="216"/>
      <c r="E12" s="216"/>
      <c r="F12" s="217"/>
    </row>
    <row r="13" spans="1:11" ht="12.75" customHeight="1" x14ac:dyDescent="0.35">
      <c r="A13" s="16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25"/>
      <c r="E13" s="225"/>
      <c r="F13" s="226"/>
    </row>
    <row r="14" spans="1:11" ht="12.75" customHeight="1" x14ac:dyDescent="0.35">
      <c r="A14" s="161"/>
      <c r="B14" s="21" t="s">
        <v>6</v>
      </c>
      <c r="C14" s="215"/>
      <c r="D14" s="216"/>
      <c r="E14" s="216"/>
      <c r="F14" s="217"/>
    </row>
    <row r="15" spans="1:11" ht="12.75" customHeight="1" x14ac:dyDescent="0.35">
      <c r="A15" s="161"/>
      <c r="B15" s="21" t="s">
        <v>7</v>
      </c>
      <c r="C15" s="215"/>
      <c r="D15" s="216"/>
      <c r="E15" s="216"/>
      <c r="F15" s="217"/>
    </row>
    <row r="16" spans="1:11" ht="12.75" customHeight="1" x14ac:dyDescent="0.35">
      <c r="A16" s="161"/>
      <c r="B16" s="21" t="s">
        <v>333</v>
      </c>
      <c r="C16" s="218"/>
      <c r="D16" s="219"/>
      <c r="E16" s="219"/>
      <c r="F16" s="220"/>
    </row>
    <row r="17" spans="1:22" ht="12.75" customHeight="1" thickBot="1" x14ac:dyDescent="0.4">
      <c r="A17" s="161"/>
      <c r="B17" s="22" t="s">
        <v>428</v>
      </c>
      <c r="C17" s="227" t="str">
        <f>IF(COUNTIF(C39:C47,"YES")=7,"YES","NO")</f>
        <v>NO</v>
      </c>
      <c r="D17" s="228"/>
      <c r="E17" s="228"/>
      <c r="F17" s="229"/>
    </row>
    <row r="18" spans="1:22" s="6" customFormat="1" ht="27" customHeight="1" x14ac:dyDescent="0.35">
      <c r="A18" s="1"/>
      <c r="B18" s="23"/>
      <c r="C18" s="23"/>
      <c r="D18" s="23"/>
      <c r="E18" s="23"/>
      <c r="F18" s="23"/>
      <c r="G18" s="191"/>
      <c r="H18" s="24"/>
      <c r="I18" s="4"/>
      <c r="J18" s="4"/>
      <c r="K18" s="16"/>
      <c r="L18" s="4"/>
      <c r="M18" s="4"/>
      <c r="N18" s="4"/>
      <c r="O18" s="4"/>
      <c r="P18" s="4"/>
      <c r="Q18" s="4"/>
      <c r="R18" s="4"/>
      <c r="S18" s="4"/>
      <c r="T18" s="4"/>
      <c r="U18" s="4"/>
      <c r="V18" s="4"/>
    </row>
    <row r="19" spans="1:22" s="6" customFormat="1" ht="12.75" customHeight="1" x14ac:dyDescent="0.35">
      <c r="A19" s="1"/>
      <c r="B19" s="25"/>
      <c r="C19" s="26"/>
      <c r="D19" s="27"/>
      <c r="E19" s="27"/>
      <c r="F19" s="27"/>
      <c r="G19" s="191"/>
      <c r="H19" s="24"/>
      <c r="I19" s="4"/>
      <c r="J19" s="4"/>
      <c r="K19" s="16"/>
      <c r="L19" s="4"/>
      <c r="M19" s="4"/>
      <c r="N19" s="4"/>
      <c r="O19" s="4"/>
      <c r="P19" s="4"/>
      <c r="Q19" s="4"/>
      <c r="R19" s="4"/>
      <c r="S19" s="4"/>
      <c r="T19" s="4"/>
      <c r="U19" s="4"/>
      <c r="V19" s="4"/>
    </row>
    <row r="20" spans="1:22" ht="12.75" customHeight="1" x14ac:dyDescent="0.35">
      <c r="A20" s="161"/>
      <c r="B20" s="28"/>
      <c r="C20" s="29"/>
      <c r="D20" s="30"/>
      <c r="E20" s="30"/>
      <c r="F20" s="30"/>
    </row>
    <row r="21" spans="1:22" ht="12.75" customHeight="1" x14ac:dyDescent="0.35">
      <c r="A21" s="161"/>
      <c r="B21" s="17"/>
      <c r="C21" s="31"/>
      <c r="D21" s="32"/>
      <c r="E21" s="33"/>
      <c r="F21" s="32"/>
    </row>
    <row r="22" spans="1:22" ht="16" thickBot="1" x14ac:dyDescent="0.4">
      <c r="A22" s="161"/>
      <c r="B22" s="19" t="s">
        <v>9</v>
      </c>
      <c r="C22" s="19"/>
      <c r="D22" s="19"/>
      <c r="E22" s="19"/>
      <c r="F22" s="19"/>
    </row>
    <row r="23" spans="1:22" ht="12.75" customHeight="1" x14ac:dyDescent="0.35">
      <c r="A23" s="161"/>
      <c r="B23" s="20" t="s">
        <v>10</v>
      </c>
      <c r="C23" s="212"/>
      <c r="D23" s="213"/>
      <c r="E23" s="213"/>
      <c r="F23" s="214"/>
    </row>
    <row r="24" spans="1:22" ht="12.75" customHeight="1" x14ac:dyDescent="0.35">
      <c r="A24" s="161"/>
      <c r="B24" s="21" t="s">
        <v>11</v>
      </c>
      <c r="C24" s="215"/>
      <c r="D24" s="216"/>
      <c r="E24" s="216"/>
      <c r="F24" s="217"/>
    </row>
    <row r="25" spans="1:22" ht="12.75" customHeight="1" x14ac:dyDescent="0.35">
      <c r="A25" s="161"/>
      <c r="B25" s="21" t="s">
        <v>12</v>
      </c>
      <c r="C25" s="215"/>
      <c r="D25" s="216"/>
      <c r="E25" s="216"/>
      <c r="F25" s="217"/>
    </row>
    <row r="26" spans="1:22" ht="12.75" customHeight="1" x14ac:dyDescent="0.35">
      <c r="A26" s="161"/>
      <c r="B26" s="21" t="s">
        <v>13</v>
      </c>
      <c r="C26" s="215"/>
      <c r="D26" s="216"/>
      <c r="E26" s="216"/>
      <c r="F26" s="217"/>
    </row>
    <row r="27" spans="1:22" ht="12.75" customHeight="1" x14ac:dyDescent="0.35">
      <c r="A27" s="161"/>
      <c r="B27" s="21" t="s">
        <v>7</v>
      </c>
      <c r="C27" s="215"/>
      <c r="D27" s="216"/>
      <c r="E27" s="216"/>
      <c r="F27" s="217"/>
    </row>
    <row r="28" spans="1:22" ht="12.75" customHeight="1" x14ac:dyDescent="0.35">
      <c r="A28" s="161"/>
      <c r="B28" s="21" t="s">
        <v>334</v>
      </c>
      <c r="C28" s="218"/>
      <c r="D28" s="219"/>
      <c r="E28" s="219"/>
      <c r="F28" s="220"/>
    </row>
    <row r="29" spans="1:22" ht="12.75" customHeight="1" x14ac:dyDescent="0.35">
      <c r="A29" s="161"/>
      <c r="B29" s="21" t="s">
        <v>335</v>
      </c>
      <c r="C29" s="224" t="str">
        <f>IF(COUNTIF(E39:E47,"YES")=7,IF(C17="YES","YES","NO"),IF(COUNTIF(E39:E47,"NO")&gt;0,"NO",""))</f>
        <v/>
      </c>
      <c r="D29" s="230"/>
      <c r="E29" s="230"/>
      <c r="F29" s="231"/>
    </row>
    <row r="30" spans="1:22" ht="27" customHeight="1" x14ac:dyDescent="0.35">
      <c r="A30" s="161"/>
      <c r="B30" s="23"/>
      <c r="C30" s="23"/>
      <c r="D30" s="23"/>
      <c r="E30" s="23"/>
      <c r="F30" s="23"/>
    </row>
    <row r="31" spans="1:22" ht="12.75" customHeight="1" x14ac:dyDescent="0.35">
      <c r="A31" s="161"/>
      <c r="B31" s="25"/>
      <c r="C31" s="26"/>
      <c r="D31" s="27"/>
      <c r="E31" s="27"/>
      <c r="F31" s="27"/>
    </row>
    <row r="32" spans="1:22" ht="10.15" customHeight="1" x14ac:dyDescent="0.35">
      <c r="A32" s="161"/>
      <c r="B32" s="28"/>
      <c r="C32" s="123"/>
      <c r="D32" s="169"/>
      <c r="E32" s="169"/>
      <c r="F32" s="169"/>
    </row>
    <row r="33" spans="1:11" ht="17.649999999999999" customHeight="1" x14ac:dyDescent="0.35">
      <c r="A33" s="161"/>
      <c r="B33" s="17"/>
      <c r="C33" s="31"/>
      <c r="D33" s="32"/>
      <c r="E33" s="33"/>
      <c r="F33" s="32"/>
    </row>
    <row r="34" spans="1:11" ht="10.15" customHeight="1" x14ac:dyDescent="0.35">
      <c r="A34" s="161"/>
      <c r="B34" s="170" t="s">
        <v>16</v>
      </c>
      <c r="C34" s="36"/>
      <c r="D34" s="36"/>
      <c r="E34" s="36"/>
      <c r="F34" s="36"/>
      <c r="J34" s="4"/>
    </row>
    <row r="35" spans="1:11" ht="10.15" customHeight="1" x14ac:dyDescent="0.35">
      <c r="A35" s="161"/>
      <c r="B35" s="171" t="s">
        <v>17</v>
      </c>
      <c r="C35" s="40"/>
      <c r="D35" s="40"/>
      <c r="E35" s="41"/>
      <c r="F35" s="41"/>
      <c r="J35" s="4">
        <f>COUNTIF(H39:H47, "")</f>
        <v>0</v>
      </c>
    </row>
    <row r="36" spans="1:11" x14ac:dyDescent="0.35">
      <c r="A36" s="161"/>
      <c r="B36" s="42" t="s">
        <v>336</v>
      </c>
      <c r="C36" s="40"/>
      <c r="D36" s="40"/>
      <c r="E36" s="41"/>
      <c r="F36" s="41"/>
      <c r="J36" s="4"/>
    </row>
    <row r="37" spans="1:11" x14ac:dyDescent="0.35">
      <c r="A37" s="161"/>
      <c r="B37" s="45" t="s">
        <v>19</v>
      </c>
      <c r="C37" s="46" t="s">
        <v>20</v>
      </c>
      <c r="D37" s="46" t="s">
        <v>21</v>
      </c>
      <c r="E37" s="46" t="s">
        <v>22</v>
      </c>
      <c r="F37" s="47" t="s">
        <v>23</v>
      </c>
      <c r="J37" s="4"/>
    </row>
    <row r="38" spans="1:11" x14ac:dyDescent="0.35">
      <c r="A38" s="161"/>
      <c r="B38" s="160" t="s">
        <v>337</v>
      </c>
      <c r="C38" s="172"/>
      <c r="D38" s="172"/>
      <c r="E38" s="172"/>
      <c r="F38" s="173"/>
      <c r="J38" s="4">
        <f>COUNTIF(G:G,"*")</f>
        <v>7</v>
      </c>
    </row>
    <row r="39" spans="1:11" ht="39" x14ac:dyDescent="0.35">
      <c r="A39" s="161"/>
      <c r="B39" s="174" t="s">
        <v>338</v>
      </c>
      <c r="C39" s="53"/>
      <c r="D39" s="54"/>
      <c r="E39" s="53"/>
      <c r="F39" s="54"/>
      <c r="G39" s="194" t="s">
        <v>25</v>
      </c>
      <c r="H39" s="162" t="str">
        <f>IF(C39="YES",IF(E39="NO",G39,""),G39)</f>
        <v>1A</v>
      </c>
      <c r="J39" s="4" t="str">
        <f>CONCATENATE(H39,H40,H41,H43,H44,H46,H47)</f>
        <v>1A1B1C2A2B3A3B</v>
      </c>
      <c r="K39" s="5" t="str">
        <f>HYPERLINK("#'Self Assessment Summary'!E19","Hyperlink to the Element on the SA Summary Worksheet")</f>
        <v>Hyperlink to the Element on the SA Summary Worksheet</v>
      </c>
    </row>
    <row r="40" spans="1:11" ht="104" x14ac:dyDescent="0.35">
      <c r="A40" s="161"/>
      <c r="B40" s="174" t="s">
        <v>401</v>
      </c>
      <c r="C40" s="53"/>
      <c r="D40" s="54"/>
      <c r="E40" s="53"/>
      <c r="F40" s="54"/>
      <c r="G40" s="194" t="s">
        <v>27</v>
      </c>
      <c r="H40" s="162" t="str">
        <f>IF(C40="YES",IF(E40="NO",G40,""),G40)</f>
        <v>1B</v>
      </c>
      <c r="J40" s="4"/>
      <c r="K40" s="5" t="str">
        <f>HYPERLINK("#'Self Assessment Summary'!F19","Hyperlink to the Element on the SA Summary Worksheet")</f>
        <v>Hyperlink to the Element on the SA Summary Worksheet</v>
      </c>
    </row>
    <row r="41" spans="1:11" ht="39" x14ac:dyDescent="0.35">
      <c r="A41" s="161"/>
      <c r="B41" s="174" t="s">
        <v>339</v>
      </c>
      <c r="C41" s="53"/>
      <c r="D41" s="54"/>
      <c r="E41" s="53"/>
      <c r="F41" s="54"/>
      <c r="G41" s="194" t="s">
        <v>29</v>
      </c>
      <c r="H41" s="162" t="str">
        <f>IF(C41="YES",IF(E41="NO",G41,""),G41)</f>
        <v>1C</v>
      </c>
      <c r="J41" s="4"/>
      <c r="K41" s="5" t="str">
        <f>HYPERLINK("#'Self Assessment Summary'!G19","Hyperlink to the Element on the SA Summary Worksheet")</f>
        <v>Hyperlink to the Element on the SA Summary Worksheet</v>
      </c>
    </row>
    <row r="42" spans="1:11" x14ac:dyDescent="0.35">
      <c r="A42" s="161"/>
      <c r="B42" s="160" t="s">
        <v>340</v>
      </c>
      <c r="C42" s="172"/>
      <c r="D42" s="172"/>
      <c r="E42" s="172"/>
      <c r="F42" s="173"/>
      <c r="H42" s="162">
        <v>0</v>
      </c>
    </row>
    <row r="43" spans="1:11" ht="39" x14ac:dyDescent="0.35">
      <c r="A43" s="161"/>
      <c r="B43" s="175" t="s">
        <v>341</v>
      </c>
      <c r="C43" s="53"/>
      <c r="D43" s="54"/>
      <c r="E43" s="53"/>
      <c r="F43" s="54"/>
      <c r="G43" s="194" t="s">
        <v>43</v>
      </c>
      <c r="H43" s="162" t="str">
        <f t="shared" ref="H43:H44" si="0">IF(C43="YES",IF(E43="NO",G43,""),G43)</f>
        <v>2A</v>
      </c>
      <c r="K43" s="5" t="str">
        <f>HYPERLINK("#'Self Assessment Summary'!H19","Hyperlink to the Element on the SA Summary Worksheet")</f>
        <v>Hyperlink to the Element on the SA Summary Worksheet</v>
      </c>
    </row>
    <row r="44" spans="1:11" ht="39" x14ac:dyDescent="0.35">
      <c r="A44" s="161"/>
      <c r="B44" s="175" t="s">
        <v>402</v>
      </c>
      <c r="C44" s="53"/>
      <c r="D44" s="54"/>
      <c r="E44" s="53"/>
      <c r="F44" s="54"/>
      <c r="G44" s="194" t="s">
        <v>45</v>
      </c>
      <c r="H44" s="162" t="str">
        <f t="shared" si="0"/>
        <v>2B</v>
      </c>
      <c r="K44" s="5" t="str">
        <f>HYPERLINK("#'Self Assessment Summary'!I19","Hyperlink to the Element on the SA Summary Worksheet")</f>
        <v>Hyperlink to the Element on the SA Summary Worksheet</v>
      </c>
    </row>
    <row r="45" spans="1:11" x14ac:dyDescent="0.35">
      <c r="A45" s="161"/>
      <c r="B45" s="160" t="s">
        <v>342</v>
      </c>
      <c r="C45" s="172"/>
      <c r="D45" s="172"/>
      <c r="E45" s="172"/>
      <c r="F45" s="173"/>
      <c r="H45" s="162">
        <v>0</v>
      </c>
    </row>
    <row r="46" spans="1:11" ht="65" x14ac:dyDescent="0.35">
      <c r="A46" s="161"/>
      <c r="B46" s="174" t="s">
        <v>457</v>
      </c>
      <c r="C46" s="53"/>
      <c r="D46" s="54"/>
      <c r="E46" s="53"/>
      <c r="F46" s="54"/>
      <c r="G46" s="194" t="s">
        <v>48</v>
      </c>
      <c r="H46" s="162" t="str">
        <f>IF(C46="YES",IF(E46="NO",G46,""),G46)</f>
        <v>3A</v>
      </c>
      <c r="K46" s="5" t="str">
        <f>HYPERLINK("#'Self Assessment Summary'!J19","Hyperlink to the Element on the SA Summary Worksheet")</f>
        <v>Hyperlink to the Element on the SA Summary Worksheet</v>
      </c>
    </row>
    <row r="47" spans="1:11" ht="39.75" customHeight="1" x14ac:dyDescent="0.35">
      <c r="A47" s="161"/>
      <c r="B47" s="174" t="s">
        <v>343</v>
      </c>
      <c r="C47" s="53"/>
      <c r="D47" s="54"/>
      <c r="E47" s="53"/>
      <c r="F47" s="54"/>
      <c r="G47" s="194" t="s">
        <v>50</v>
      </c>
      <c r="H47" s="162" t="str">
        <f>IF(C47="YES",IF(E47="NO",G47,""),G47)</f>
        <v>3B</v>
      </c>
      <c r="K47" s="5" t="str">
        <f>HYPERLINK("#'Self Assessment Summary'!K19","Hyperlink to the Element on the SA Summary Worksheet")</f>
        <v>Hyperlink to the Element on the SA Summary Worksheet</v>
      </c>
    </row>
    <row r="48" spans="1:11" x14ac:dyDescent="0.35">
      <c r="A48" s="161"/>
      <c r="B48" s="176" t="s">
        <v>85</v>
      </c>
      <c r="C48" s="177"/>
      <c r="D48" s="177"/>
      <c r="E48" s="177"/>
      <c r="F48" s="178"/>
    </row>
    <row r="49" spans="1:22" s="6" customFormat="1" ht="255.4" customHeight="1" x14ac:dyDescent="0.35">
      <c r="A49" s="1"/>
      <c r="B49" s="297"/>
      <c r="C49" s="298"/>
      <c r="D49" s="298"/>
      <c r="E49" s="298"/>
      <c r="F49" s="299"/>
      <c r="G49" s="191"/>
      <c r="H49" s="24"/>
      <c r="I49" s="4"/>
      <c r="J49" s="4"/>
      <c r="K49" s="16"/>
    </row>
    <row r="50" spans="1:22" s="6" customFormat="1" ht="14.5" hidden="1" x14ac:dyDescent="0.35">
      <c r="A50" s="60" t="s">
        <v>86</v>
      </c>
      <c r="G50" s="191"/>
      <c r="H50" s="24"/>
      <c r="I50" s="4"/>
      <c r="J50" s="4"/>
      <c r="K50" s="16"/>
      <c r="L50" s="4"/>
    </row>
    <row r="51" spans="1:22" s="6" customFormat="1" ht="14.5" hidden="1" x14ac:dyDescent="0.35">
      <c r="A51" s="60" t="s">
        <v>87</v>
      </c>
      <c r="G51" s="191"/>
      <c r="H51" s="24"/>
      <c r="I51" s="4"/>
      <c r="J51" s="4"/>
      <c r="K51" s="16"/>
      <c r="L51" s="4"/>
    </row>
    <row r="52" spans="1:22" s="6" customFormat="1" ht="14.5" hidden="1" x14ac:dyDescent="0.35">
      <c r="A52" s="60" t="s">
        <v>344</v>
      </c>
      <c r="G52" s="191"/>
      <c r="H52" s="24"/>
      <c r="I52" s="4"/>
      <c r="J52" s="4"/>
      <c r="K52" s="16"/>
      <c r="L52" s="4"/>
    </row>
    <row r="53" spans="1:22" s="6" customFormat="1" ht="14.5" hidden="1" x14ac:dyDescent="0.35">
      <c r="A53" s="60" t="s">
        <v>345</v>
      </c>
      <c r="G53" s="191"/>
      <c r="H53" s="24"/>
      <c r="I53" s="4"/>
      <c r="J53" s="4"/>
      <c r="K53" s="16"/>
      <c r="L53" s="4"/>
      <c r="M53" s="4"/>
      <c r="N53" s="4"/>
      <c r="O53" s="4"/>
      <c r="P53" s="4"/>
      <c r="Q53" s="4"/>
      <c r="R53" s="4"/>
      <c r="S53" s="4"/>
      <c r="T53" s="4"/>
      <c r="U53" s="4"/>
      <c r="V53" s="4"/>
    </row>
  </sheetData>
  <sheetProtection formatRows="0"/>
  <mergeCells count="3">
    <mergeCell ref="B49:F49"/>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900-000000000000}">
      <formula1>36526</formula1>
      <formula2>73051</formula2>
    </dataValidation>
    <dataValidation type="list" allowBlank="1" showInputMessage="1" showErrorMessage="1" sqref="E39:E41 C43:C44 E43:E44 C46:C47 E46:E47 C39:C41" xr:uid="{00000000-0002-0000-0900-000001000000}">
      <formula1>$B$34:$B$35</formula1>
    </dataValidation>
  </dataValidations>
  <hyperlinks>
    <hyperlink ref="B6" r:id="rId1" xr:uid="{00000000-0004-0000-0900-000000000000}"/>
    <hyperlink ref="B8" r:id="rId2" xr:uid="{00000000-0004-0000-09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4"/>
  <sheetViews>
    <sheetView zoomScaleNormal="100" workbookViewId="0">
      <selection activeCell="D10" sqref="D10"/>
    </sheetView>
  </sheetViews>
  <sheetFormatPr defaultColWidth="0" defaultRowHeight="15.5" zeroHeight="1" x14ac:dyDescent="0.35"/>
  <cols>
    <col min="1" max="1" width="6.26953125" style="63" customWidth="1"/>
    <col min="2" max="2" width="5.26953125" style="63" customWidth="1"/>
    <col min="3" max="3" width="36.1796875" style="63" customWidth="1"/>
    <col min="4" max="4" width="15.453125" style="63" customWidth="1"/>
    <col min="5" max="20" width="4" style="63" customWidth="1"/>
    <col min="21" max="21" width="1.26953125" style="249" customWidth="1"/>
    <col min="22" max="35" width="3.7265625" style="63" hidden="1" customWidth="1"/>
    <col min="36" max="16384" width="9.26953125" style="63" hidden="1"/>
  </cols>
  <sheetData>
    <row r="1" spans="1:21" s="279" customFormat="1" ht="18.649999999999999" customHeight="1" x14ac:dyDescent="0.35">
      <c r="A1" s="278" t="s">
        <v>447</v>
      </c>
    </row>
    <row r="2" spans="1:21" s="279" customFormat="1" ht="18.649999999999999" customHeight="1" x14ac:dyDescent="0.35"/>
    <row r="3" spans="1:21" s="279" customFormat="1" ht="18.649999999999999" customHeight="1" x14ac:dyDescent="0.35"/>
    <row r="4" spans="1:21" s="279" customFormat="1" ht="18.649999999999999" customHeight="1" x14ac:dyDescent="0.35"/>
    <row r="5" spans="1:21" ht="32.5" x14ac:dyDescent="0.35">
      <c r="A5" s="280" t="s">
        <v>418</v>
      </c>
      <c r="B5" s="280"/>
      <c r="C5" s="280"/>
      <c r="D5" s="280"/>
      <c r="E5" s="280"/>
      <c r="F5" s="280"/>
      <c r="G5" s="280"/>
      <c r="H5" s="280"/>
      <c r="I5" s="280"/>
      <c r="J5" s="280"/>
      <c r="K5" s="280"/>
      <c r="L5" s="280"/>
      <c r="M5" s="280"/>
      <c r="N5" s="280"/>
      <c r="O5" s="280"/>
      <c r="P5" s="280"/>
      <c r="Q5" s="280"/>
      <c r="R5" s="280"/>
      <c r="S5" s="280"/>
      <c r="T5" s="280"/>
      <c r="U5" s="249">
        <v>1</v>
      </c>
    </row>
    <row r="6" spans="1:21" ht="30" customHeight="1" x14ac:dyDescent="0.35">
      <c r="A6" s="281" t="s">
        <v>417</v>
      </c>
      <c r="B6" s="281"/>
      <c r="C6" s="281"/>
      <c r="D6" s="281"/>
      <c r="E6" s="281"/>
      <c r="F6" s="281"/>
      <c r="G6" s="281"/>
      <c r="H6" s="281"/>
      <c r="I6" s="281"/>
      <c r="J6" s="281"/>
      <c r="K6" s="281"/>
      <c r="L6" s="281"/>
      <c r="M6" s="281"/>
      <c r="N6" s="281"/>
      <c r="O6" s="281"/>
      <c r="P6" s="281"/>
      <c r="Q6" s="281"/>
      <c r="R6" s="281"/>
      <c r="S6" s="281"/>
      <c r="T6" s="281"/>
      <c r="U6" s="249">
        <v>2</v>
      </c>
    </row>
    <row r="7" spans="1:21" ht="18.5" x14ac:dyDescent="0.35">
      <c r="A7" s="238"/>
      <c r="B7" s="239"/>
      <c r="C7" s="240" t="s">
        <v>90</v>
      </c>
      <c r="D7" s="283"/>
      <c r="E7" s="283"/>
      <c r="F7" s="283"/>
      <c r="G7" s="283"/>
      <c r="H7" s="283"/>
      <c r="I7" s="283"/>
      <c r="J7" s="283"/>
      <c r="K7" s="283"/>
      <c r="L7" s="283"/>
      <c r="M7" s="283"/>
      <c r="N7" s="283"/>
      <c r="O7" s="283"/>
      <c r="P7" s="283"/>
      <c r="Q7" s="283"/>
      <c r="R7" s="283"/>
      <c r="S7" s="283"/>
      <c r="T7" s="284"/>
      <c r="U7" s="249">
        <v>3</v>
      </c>
    </row>
    <row r="8" spans="1:21" ht="18.5" x14ac:dyDescent="0.35">
      <c r="A8" s="241"/>
      <c r="B8" s="68"/>
      <c r="C8" s="69" t="s">
        <v>91</v>
      </c>
      <c r="D8" s="285"/>
      <c r="E8" s="285"/>
      <c r="F8" s="285"/>
      <c r="G8" s="285"/>
      <c r="H8" s="285"/>
      <c r="I8" s="285"/>
      <c r="J8" s="285"/>
      <c r="K8" s="285"/>
      <c r="L8" s="285"/>
      <c r="M8" s="285"/>
      <c r="N8" s="285"/>
      <c r="O8" s="285"/>
      <c r="P8" s="285"/>
      <c r="Q8" s="285"/>
      <c r="R8" s="285"/>
      <c r="S8" s="285"/>
      <c r="T8" s="286"/>
      <c r="U8" s="249">
        <v>4</v>
      </c>
    </row>
    <row r="9" spans="1:21" ht="18.5" x14ac:dyDescent="0.35">
      <c r="A9" s="241"/>
      <c r="B9" s="69"/>
      <c r="C9" s="69" t="s">
        <v>92</v>
      </c>
      <c r="D9" s="196"/>
      <c r="E9" s="70"/>
      <c r="F9" s="70"/>
      <c r="G9" s="70"/>
      <c r="H9" s="70"/>
      <c r="I9" s="70"/>
      <c r="J9" s="70"/>
      <c r="K9" s="70"/>
      <c r="L9" s="70"/>
      <c r="M9" s="70"/>
      <c r="N9" s="70"/>
      <c r="O9" s="70"/>
      <c r="P9" s="70"/>
      <c r="Q9" s="70"/>
      <c r="R9" s="70"/>
      <c r="S9" s="65"/>
      <c r="T9" s="242"/>
      <c r="U9" s="249">
        <v>5</v>
      </c>
    </row>
    <row r="10" spans="1:21" ht="17.5" x14ac:dyDescent="0.35">
      <c r="A10" s="241"/>
      <c r="B10" s="69"/>
      <c r="C10" s="69" t="s">
        <v>93</v>
      </c>
      <c r="D10" s="71">
        <v>2019</v>
      </c>
      <c r="E10" s="72"/>
      <c r="F10" s="72"/>
      <c r="G10" s="72"/>
      <c r="H10" s="72"/>
      <c r="I10" s="72"/>
      <c r="J10" s="72"/>
      <c r="K10" s="72"/>
      <c r="L10" s="72"/>
      <c r="M10" s="72"/>
      <c r="N10" s="72"/>
      <c r="O10" s="72"/>
      <c r="P10" s="72"/>
      <c r="Q10" s="72"/>
      <c r="R10" s="72"/>
      <c r="S10" s="65"/>
      <c r="T10" s="242"/>
      <c r="U10" s="249">
        <v>6</v>
      </c>
    </row>
    <row r="11" spans="1:21" ht="18.5" x14ac:dyDescent="0.35">
      <c r="A11" s="243"/>
      <c r="B11" s="244"/>
      <c r="C11" s="244" t="s">
        <v>94</v>
      </c>
      <c r="D11" s="245"/>
      <c r="E11" s="246"/>
      <c r="F11" s="246"/>
      <c r="G11" s="246"/>
      <c r="H11" s="246"/>
      <c r="I11" s="246"/>
      <c r="J11" s="246"/>
      <c r="K11" s="246"/>
      <c r="L11" s="246"/>
      <c r="M11" s="246"/>
      <c r="N11" s="246"/>
      <c r="O11" s="246"/>
      <c r="P11" s="246"/>
      <c r="Q11" s="246"/>
      <c r="R11" s="246"/>
      <c r="S11" s="247"/>
      <c r="T11" s="248"/>
      <c r="U11" s="249">
        <v>7</v>
      </c>
    </row>
    <row r="12" spans="1:21" ht="17.5" x14ac:dyDescent="0.35">
      <c r="A12" s="67"/>
      <c r="B12" s="64"/>
      <c r="C12" s="179"/>
      <c r="D12" s="72"/>
      <c r="E12" s="72"/>
      <c r="F12" s="72"/>
      <c r="G12" s="72"/>
      <c r="H12" s="72"/>
      <c r="I12" s="72"/>
      <c r="J12" s="72"/>
      <c r="K12" s="72"/>
      <c r="L12" s="72"/>
      <c r="M12" s="72"/>
      <c r="N12" s="72"/>
      <c r="O12" s="72"/>
      <c r="P12" s="72"/>
      <c r="Q12" s="72"/>
      <c r="R12" s="72"/>
      <c r="S12" s="65"/>
      <c r="T12" s="66"/>
    </row>
    <row r="13" spans="1:21" ht="10.5" customHeight="1" x14ac:dyDescent="0.35">
      <c r="A13" s="67"/>
      <c r="B13" s="64"/>
      <c r="C13" s="179"/>
      <c r="D13" s="72"/>
      <c r="E13" s="72"/>
      <c r="F13" s="72"/>
      <c r="G13" s="72"/>
      <c r="H13" s="72"/>
      <c r="I13" s="72"/>
      <c r="J13" s="72"/>
      <c r="K13" s="72"/>
      <c r="L13" s="72"/>
      <c r="M13" s="72"/>
      <c r="N13" s="72"/>
      <c r="O13" s="72"/>
      <c r="P13" s="72"/>
      <c r="Q13" s="72"/>
      <c r="R13" s="72"/>
      <c r="S13" s="65"/>
      <c r="T13" s="66"/>
    </row>
    <row r="14" spans="1:21" ht="18" x14ac:dyDescent="0.3">
      <c r="A14" s="73" t="s">
        <v>95</v>
      </c>
      <c r="B14" s="74"/>
      <c r="C14" s="75"/>
      <c r="D14" s="76"/>
      <c r="E14" s="76"/>
      <c r="F14" s="76"/>
      <c r="G14" s="76"/>
      <c r="H14" s="76"/>
      <c r="I14" s="76"/>
      <c r="J14" s="76"/>
      <c r="K14" s="76"/>
      <c r="L14" s="76"/>
      <c r="M14" s="76"/>
      <c r="N14" s="76"/>
      <c r="O14" s="76"/>
      <c r="P14" s="76"/>
      <c r="Q14" s="76"/>
      <c r="R14" s="76"/>
      <c r="S14" s="77"/>
      <c r="T14" s="78"/>
      <c r="U14" s="249">
        <v>8</v>
      </c>
    </row>
    <row r="15" spans="1:21" x14ac:dyDescent="0.35">
      <c r="A15" s="79" t="s">
        <v>96</v>
      </c>
      <c r="B15" s="80" t="s">
        <v>97</v>
      </c>
      <c r="C15" s="81" t="s">
        <v>98</v>
      </c>
      <c r="D15" s="82" t="s">
        <v>99</v>
      </c>
      <c r="E15" s="83" t="s">
        <v>100</v>
      </c>
      <c r="F15" s="84"/>
      <c r="G15" s="84"/>
      <c r="H15" s="84"/>
      <c r="I15" s="84"/>
      <c r="J15" s="84"/>
      <c r="K15" s="84"/>
      <c r="L15" s="84"/>
      <c r="M15" s="84"/>
      <c r="N15" s="84"/>
      <c r="O15" s="84"/>
      <c r="P15" s="84"/>
      <c r="Q15" s="84"/>
      <c r="R15" s="84"/>
      <c r="S15" s="84"/>
      <c r="T15" s="253"/>
      <c r="U15" s="249">
        <v>9</v>
      </c>
    </row>
    <row r="16" spans="1:21" s="93" customFormat="1" x14ac:dyDescent="0.35">
      <c r="A16" s="85" t="str">
        <f>IF('Standard 1'!C17="YES","YES","NO")</f>
        <v>NO</v>
      </c>
      <c r="B16" s="86">
        <v>1</v>
      </c>
      <c r="C16" s="87" t="str">
        <f>HYPERLINK("#'Standard 1'!A1","REGULATORY FOUNDATION")</f>
        <v>REGULATORY FOUNDATION</v>
      </c>
      <c r="D16" s="88" t="str">
        <f>IF('Standard 1'!J35=0,"No elements met",IF('Standard 1'!J35='Standard 1'!J38,IF('Standard 1'!C29="YES",IF('Standard 1'!C28="","Audited","Audited "&amp;TEXT('Standard 1'!C28,"MM/DD/YY")),IF('Standard 1'!C16="","SA Met","SA Met " &amp; TEXT('Standard 1'!C16,"MM/DD/YY"))),TEXT(('Standard 1'!J35/'Standard 1'!J38)*100,"##0.0")&amp;"% met"))</f>
        <v>No elements met</v>
      </c>
      <c r="E16" s="89" t="str">
        <f>IF('Standard 1'!H39&lt;&gt;"",HYPERLINK("#'Standard 1'!C39","1a"),HYPERLINK("#'Standard 1'!C39","1a "))</f>
        <v>1a</v>
      </c>
      <c r="F16" s="90" t="str">
        <f>IF('Standard 1'!H40&lt;&gt;"",HYPERLINK("#'Standard 1'!C40","1b"),HYPERLINK("#'Standard 1'!C40","1b "))</f>
        <v>1b</v>
      </c>
      <c r="G16" s="91" t="str">
        <f>IF('Standard 1'!H41&lt;&gt;"",HYPERLINK("#'Standard 1'!C41","1c"),HYPERLINK("#'Standard 1'!C41","1c "))</f>
        <v>1c</v>
      </c>
      <c r="H16" s="91" t="str">
        <f>IF('Standard 1'!H43&lt;&gt;"",HYPERLINK("#'Standard 1'!C43","2a"),HYPERLINK("#'Standard 1'!C43","2a "))</f>
        <v>2a</v>
      </c>
      <c r="I16" s="91" t="str">
        <f>IF('Standard 1'!H44&lt;&gt;"",HYPERLINK("#'Standard 1'!C44","2b"),HYPERLINK("#'Standard 1'!C44","2b "))</f>
        <v>2b</v>
      </c>
      <c r="J16" s="91" t="str">
        <f>IF('Standard 1'!H46&lt;&gt;"",HYPERLINK("#'Standard 1'!C46","3a"),HYPERLINK("#'Standard 1'!C46","3a "))</f>
        <v>3a</v>
      </c>
      <c r="K16" s="91" t="str">
        <f>IF('Standard 1'!H48&lt;&gt;"",HYPERLINK("#'Standard 1'!C48","4a"),HYPERLINK("#'Standard 1'!C48","4a "))</f>
        <v>4a</v>
      </c>
      <c r="L16" s="91"/>
      <c r="M16" s="91"/>
      <c r="N16" s="91"/>
      <c r="O16" s="91"/>
      <c r="P16" s="91"/>
      <c r="Q16" s="91"/>
      <c r="R16" s="91"/>
      <c r="S16" s="91"/>
      <c r="T16" s="92"/>
      <c r="U16" s="250">
        <v>10</v>
      </c>
    </row>
    <row r="17" spans="1:21" s="93" customFormat="1" x14ac:dyDescent="0.35">
      <c r="A17" s="85" t="str">
        <f>IF('Standard 2'!C17="YES","YES","NO")</f>
        <v>NO</v>
      </c>
      <c r="B17" s="94">
        <v>2</v>
      </c>
      <c r="C17" s="95" t="str">
        <f>HYPERLINK("#'Standard 2'!A1","TRAINED REGULATORY STAFF ")</f>
        <v xml:space="preserve">TRAINED REGULATORY STAFF </v>
      </c>
      <c r="D17" s="88" t="str">
        <f>IF('Standard 2'!J35=0,"No elements met",IF('Standard 2'!J35='Standard 2'!J38,IF('Standard 2'!C29="YES",IF('Standard 2'!C28="","Audited","Audited "&amp;TEXT('Standard 2'!C28,"MM/DD/YY")),IF('Standard 2'!C16="","SA Met","SA Met " &amp; TEXT('Standard 2'!C16,"MM/DD/YY"))),TEXT(('Standard 2'!J35/'Standard 2'!J38)*100,"##0.0")&amp;"% met"))</f>
        <v>No elements met</v>
      </c>
      <c r="E17" s="96" t="str">
        <f>IF('Standard 2'!H39&lt;&gt;"",HYPERLINK("#'Standard 2'!C39","1a"),HYPERLINK("#'Standard 2'!C39","1a "))</f>
        <v>1a</v>
      </c>
      <c r="F17" s="91" t="str">
        <f>IF('Standard 2'!H40&lt;&gt;"",HYPERLINK("#'Standard 2'!C40","1b"),HYPERLINK("#'Standard 2'!C40","1b "))</f>
        <v>1b</v>
      </c>
      <c r="G17" s="91" t="str">
        <f>IF('Standard 2'!H42&lt;&gt;"",HYPERLINK("#'Standard 2'!C42","2a"),HYPERLINK("#'Standard 2'!C42","2a "))</f>
        <v>2a</v>
      </c>
      <c r="H17" s="91" t="str">
        <f>IF('Standard 2'!H43&lt;&gt;"",HYPERLINK("#'Standard 2'!C43","2b"),HYPERLINK("#'Standard 2'!C43","2b "))</f>
        <v>2b</v>
      </c>
      <c r="I17" s="91" t="str">
        <f>IF('Standard 2'!H45&lt;&gt;"",HYPERLINK("#'Standard 2'!C45","3a"),HYPERLINK("#'Standard 2'!C45","3a "))</f>
        <v>3a</v>
      </c>
      <c r="J17" s="91" t="str">
        <f>IF('Standard 2'!H46&lt;&gt;"",HYPERLINK("#'Standard 2'!C46","3b"),HYPERLINK("#'Standard 2'!C46","3b "))</f>
        <v>3b</v>
      </c>
      <c r="K17" s="91" t="str">
        <f>IF('Standard 2'!H48&lt;&gt;"",HYPERLINK("#'Standard 2'!C48","4a"),HYPERLINK("#'Standard 2'!C48","4a "))</f>
        <v>4a</v>
      </c>
      <c r="L17" s="91" t="str">
        <f>IF('Standard 2'!H49&lt;&gt;"",HYPERLINK("#'Standard 2'!C49","4b"),HYPERLINK("#'Standard 2'!C49","4b "))</f>
        <v>4b</v>
      </c>
      <c r="M17" s="91" t="str">
        <f>IF('Standard 2'!H51&lt;&gt;"",HYPERLINK("#'Standard 2'!C51","5a"),HYPERLINK("#'Standard 2'!C51","5a "))</f>
        <v>5a</v>
      </c>
      <c r="N17" s="91"/>
      <c r="O17" s="91"/>
      <c r="P17" s="91"/>
      <c r="Q17" s="91"/>
      <c r="R17" s="91"/>
      <c r="S17" s="91"/>
      <c r="T17" s="92"/>
      <c r="U17" s="250"/>
    </row>
    <row r="18" spans="1:21" s="93" customFormat="1" ht="28" x14ac:dyDescent="0.35">
      <c r="A18" s="85" t="str">
        <f>IF('Standard 3'!C17="YES","YES","NO")</f>
        <v>NO</v>
      </c>
      <c r="B18" s="94">
        <v>3</v>
      </c>
      <c r="C18" s="95" t="str">
        <f>HYPERLINK("#'Standard 3'!A1","INSPECTION PROGRAM BASED ON HACCP PRINCIPLES")</f>
        <v>INSPECTION PROGRAM BASED ON HACCP PRINCIPLES</v>
      </c>
      <c r="D18" s="88" t="str">
        <f>IF('Standard 3'!J35=0,"No elements met",IF('Standard 3'!J35='Standard 3'!J38,IF('Standard 3'!C29="YES",IF('Standard 3'!C28="","Audited","Audited "&amp;TEXT('Standard 3'!C28,"MM/DD/YY")),IF('Standard 3'!C16="","SA Met","SA Met " &amp; TEXT('Standard 3'!C16,"MM/DD/YY"))),TEXT(('Standard 3'!J35/'Standard 3'!J38)*100,"##0.0")&amp;"% met"))</f>
        <v>No elements met</v>
      </c>
      <c r="E18" s="89" t="str">
        <f>IF('Standard 3'!H39&lt;&gt;"",HYPERLINK("#'Standard 3'!C39","1a"),HYPERLINK("#'Standard 3'!C39","1a "))</f>
        <v>1a</v>
      </c>
      <c r="F18" s="91" t="str">
        <f>IF('Standard 3'!H40&lt;&gt;"",HYPERLINK("#'Standard 3'!C40","1b"),HYPERLINK("#'Standard 3'!C40","1b "))</f>
        <v>1b</v>
      </c>
      <c r="G18" s="91" t="str">
        <f>IF('Standard 3'!H41&lt;&gt;"",HYPERLINK("#'Standard 3'!C41","1c"),HYPERLINK("#'Standard 3'!C41","1c "))</f>
        <v>1c</v>
      </c>
      <c r="H18" s="91" t="str">
        <f>IF('Standard 3'!H43&lt;&gt;"",HYPERLINK("#'Standard 3'!C43","2a"),HYPERLINK("#'Standard 3'!C43","2a "))</f>
        <v>2a</v>
      </c>
      <c r="I18" s="91" t="str">
        <f>IF('Standard 3'!H45&lt;&gt;"",HYPERLINK("#'Standard 3'!C45","3a"),HYPERLINK("#'Standard 3'!C45","3a "))</f>
        <v>3a</v>
      </c>
      <c r="J18" s="91" t="str">
        <f>IF('Standard 3'!H47&lt;&gt;"",HYPERLINK("#'Standard 3'!C47","4a"),HYPERLINK("#'Standard 3'!C47","4a "))</f>
        <v>4a</v>
      </c>
      <c r="K18" s="91" t="str">
        <f>IF('Standard 3'!H48&lt;&gt;"",HYPERLINK("#'Standard 3'!C48","4b"),HYPERLINK("#'Standard 3'!C48","4b "))</f>
        <v>4b</v>
      </c>
      <c r="L18" s="91" t="str">
        <f>IF('Standard 3'!H49&lt;&gt;"",HYPERLINK("#'Standard 3'!C49","4c"),HYPERLINK("#'Standard 3'!C49","4c "))</f>
        <v>4c</v>
      </c>
      <c r="M18" s="91" t="str">
        <f>IF('Standard 3'!H51&lt;&gt;"",HYPERLINK("#'Standard 3'!C51","5a"),HYPERLINK("#'Standard 3'!C51","5a "))</f>
        <v>5a</v>
      </c>
      <c r="N18" s="91" t="str">
        <f>IF('Standard 3'!H53&lt;&gt;"",HYPERLINK("#'Standard 3'!C53","6a"),HYPERLINK("#'Standard 3'!C53","6a "))</f>
        <v>6a</v>
      </c>
      <c r="O18" s="91"/>
      <c r="P18" s="91"/>
      <c r="Q18" s="91"/>
      <c r="R18" s="91"/>
      <c r="S18" s="91"/>
      <c r="T18" s="92"/>
      <c r="U18" s="250"/>
    </row>
    <row r="19" spans="1:21" s="93" customFormat="1" x14ac:dyDescent="0.35">
      <c r="A19" s="291" t="str">
        <f>IF('Standard 4'!C17="YES","YES","NO")</f>
        <v>NO</v>
      </c>
      <c r="B19" s="289">
        <v>4</v>
      </c>
      <c r="C19" s="287" t="str">
        <f>HYPERLINK("#'Standard 4'!A1","UNIFORM INSPECTION PROGRAM")</f>
        <v>UNIFORM INSPECTION PROGRAM</v>
      </c>
      <c r="D19" s="289" t="str">
        <f>IF('Standard 4'!J35=0,"No elements met",IF('Standard 4'!J35='Standard 4'!J38,IF('Standard 4'!C29="YES",IF('Standard 4'!C28="","Audited","Audited "&amp;TEXT('Standard 4'!C28,"MM/DD/YY")),IF('Standard 4'!C16="","SA Met","SA Met " &amp; TEXT('Standard 4'!C16,"MM/DD/YY"))),TEXT(('Standard 4'!J35/'Standard 4'!J38)*100,"##0.0")&amp;"% met"))</f>
        <v>No elements met</v>
      </c>
      <c r="E19" s="97" t="str">
        <f>IF('Standard 4'!H39&lt;&gt;"",HYPERLINK("#'Standard 4'!C39","1a"),HYPERLINK("#'Standard 4'!C39","1a "))</f>
        <v>1a</v>
      </c>
      <c r="F19" s="98" t="str">
        <f>IF('Standard 4'!H40&lt;&gt;"",HYPERLINK("#'Standard 4'!C40","1b"),HYPERLINK("#'Standard 4'!C40","1b "))</f>
        <v>1b</v>
      </c>
      <c r="G19" s="98" t="str">
        <f>IF('Standard 4'!H41&lt;&gt;"",HYPERLINK("#'Standard 4'!C41","1c"),HYPERLINK("#'Standard 4'!C41","1c "))</f>
        <v>1c</v>
      </c>
      <c r="H19" s="98" t="str">
        <f>IF('Standard 4'!H43&lt;&gt;"",HYPERLINK("#'Standard 4'!C43","2"),HYPERLINK("#'Standard 4'!C43","2 "))</f>
        <v>2</v>
      </c>
      <c r="I19" s="98" t="str">
        <f>IF('Standard 4'!H44&lt;&gt;"",HYPERLINK("#'Standard 4'!C44","2i"),HYPERLINK("#'Standard 4'!C44","2i "))</f>
        <v>2i</v>
      </c>
      <c r="J19" s="98" t="str">
        <f>IF('Standard 4'!H45&lt;&gt;"",HYPERLINK("#'Standard 4'!C45","2ii"),HYPERLINK("#'Standard 4'!C45","2ii "))</f>
        <v>2ii</v>
      </c>
      <c r="K19" s="98" t="str">
        <f>IF('Standard 4'!H46&lt;&gt;"",HYPERLINK("#'Standard 4'!C46","2iii"),HYPERLINK("#'Standard 4'!C46","2iii "))</f>
        <v>2iii</v>
      </c>
      <c r="L19" s="98" t="str">
        <f>IF('Standard 4'!H47&lt;&gt;"",HYPERLINK("#'Standard 4'!C47","2iv"),HYPERLINK("#'Standard 4'!C47","2iv "))</f>
        <v>2iv</v>
      </c>
      <c r="M19" s="98" t="str">
        <f>IF('Standard 4'!H48&lt;&gt;"",HYPERLINK("#'Standard 4'!C48","2v"),HYPERLINK("#'Standard 4'!C48","2v "))</f>
        <v>2v</v>
      </c>
      <c r="N19" s="98" t="str">
        <f>IF('Standard 4'!H49&lt;&gt;"",HYPERLINK("#'Standard 4'!C49","2vi"),HYPERLINK("#'Standard 4'!C49","2vi "))</f>
        <v>2vi</v>
      </c>
      <c r="O19" s="98" t="str">
        <f>IF('Standard 4'!H50&gt;"",HYPERLINK("#'Standard 4'!C50","2vii"),HYPERLINK("#'Standard 4'!C50","2vii "))</f>
        <v>2vii</v>
      </c>
      <c r="P19" s="98" t="str">
        <f>IF('Standard 4'!H51&lt;&gt;"",HYPERLINK("#'Standard 4'!C51","2viii"),HYPERLINK("#'Standard 4'!C51","2viii "))</f>
        <v>2viii</v>
      </c>
      <c r="Q19" s="98" t="str">
        <f>IF('Standard 4'!H52&lt;&gt;"",HYPERLINK("#'Standard 4'!C52","2ix"),HYPERLINK("#'Standard 4'!C52","2ix "))</f>
        <v>2ix</v>
      </c>
      <c r="R19" s="98" t="str">
        <f>IF('Standard 4'!H53&lt;&gt;"",HYPERLINK("#'Standard 4'!C53","2x"),HYPERLINK("#'Standard 4'!C53","2x "))</f>
        <v>2x</v>
      </c>
      <c r="S19" s="254"/>
      <c r="T19" s="255"/>
      <c r="U19" s="250"/>
    </row>
    <row r="20" spans="1:21" s="93" customFormat="1" x14ac:dyDescent="0.35">
      <c r="A20" s="292"/>
      <c r="B20" s="290"/>
      <c r="C20" s="288"/>
      <c r="D20" s="290"/>
      <c r="E20" s="100" t="str">
        <f>IF('Standard 4'!H54&lt;&gt;"",HYPERLINK("#'Standard 4'!C54","2xi"),HYPERLINK("#'Standard 4'!C54","2xi "))</f>
        <v>2xi</v>
      </c>
      <c r="F20" s="101" t="str">
        <f>IF('Standard 4'!H55&lt;&gt;"",HYPERLINK("#'Standard 4'!C55","2xii"),HYPERLINK("#'Standard 4'!C55","2xii "))</f>
        <v>2xii</v>
      </c>
      <c r="G20" s="101" t="str">
        <f>IF('Standard 4'!H56&lt;&gt;"",HYPERLINK("#'Standard 4'!C56","2xiii"),HYPERLINK("#'Standard 4'!C56","2xiii "))</f>
        <v>2xiii</v>
      </c>
      <c r="H20" s="101" t="str">
        <f>IF('Standard 4'!H57&lt;&gt;"",HYPERLINK("#'Standard 4'!C57","2xiv"),HYPERLINK("#'Standard 4'!C57","2xiv "))</f>
        <v>2xiv</v>
      </c>
      <c r="I20" s="101" t="str">
        <f>IF('Standard 4'!H58&lt;&gt;"",HYPERLINK("#'Standard 4'!C58","2xv"),HYPERLINK("#'Standard 4'!C58","2xv "))</f>
        <v>2xv</v>
      </c>
      <c r="J20" s="101" t="str">
        <f>IF('Standard 4'!H59&lt;&gt;"",HYPERLINK("#'Standard 4'!C59","2xvi"),HYPERLINK("#'Standard 4'!C59","2xvi "))</f>
        <v>2xvi</v>
      </c>
      <c r="K20" s="101" t="str">
        <f>IF('Standard 4'!H60&lt;&gt;"",HYPERLINK("#'Standard 4'!C60","2xvii"),HYPERLINK("#'Standard 4'!C60","2xvii "))</f>
        <v>2xvii</v>
      </c>
      <c r="L20" s="101" t="str">
        <f>IF('Standard 4'!H61&lt;&gt;"",HYPERLINK("#'Standard 4'!C61","2xviii"),HYPERLINK("#'Standard 4'!C61","2xvii "))</f>
        <v>2xviii</v>
      </c>
      <c r="M20" s="101" t="str">
        <f>IF('Standard 4'!H62&lt;&gt;"",HYPERLINK("#'Standard 4'!C62","2xix"),HYPERLINK("#'Standard 4'!C62","2xix "))</f>
        <v>2xix</v>
      </c>
      <c r="N20" s="101" t="str">
        <f>IF('Standard 4'!H63&lt;&gt;"",HYPERLINK("#'Standard 4'!C63","2xx"),HYPERLINK("#'Standard 4'!C63","2xx "))</f>
        <v>2xx</v>
      </c>
      <c r="O20" s="101" t="str">
        <f>IF('Standard 4'!H65&lt;&gt;"",HYPERLINK("#'Standard 4'!C65","3a"),HYPERLINK("#'Standard 4'!C65","3a "))</f>
        <v>3a</v>
      </c>
      <c r="P20" s="101" t="str">
        <f>IF('Standard 4'!H66&lt;&gt;"",HYPERLINK("#'Standard 4'!C66","3b"),HYPERLINK("#'Standard 4'!C66","3b "))</f>
        <v>3b</v>
      </c>
      <c r="Q20" s="101"/>
      <c r="R20" s="101"/>
      <c r="S20" s="254"/>
      <c r="T20" s="255"/>
      <c r="U20" s="250"/>
    </row>
    <row r="21" spans="1:21" s="93" customFormat="1" ht="28.15" customHeight="1" x14ac:dyDescent="0.35">
      <c r="A21" s="291" t="str">
        <f>IF('Standard 5'!C17="YES","YES","NO")</f>
        <v>NO</v>
      </c>
      <c r="B21" s="289">
        <v>5</v>
      </c>
      <c r="C21" s="287" t="str">
        <f>HYPERLINK("#'Standard 5'!A1","FOODBORNE ILLNESS AND FOOD DEFENSE PREPAREDNESS AND RESPONSE")</f>
        <v>FOODBORNE ILLNESS AND FOOD DEFENSE PREPAREDNESS AND RESPONSE</v>
      </c>
      <c r="D21" s="289" t="str">
        <f>IF('Standard 5'!J35=0,"No elements met",IF('Standard 5'!J35='Standard 5'!J38,IF('Standard 5'!C29="YES",IF('Standard 5'!C28="","Audited","Audited "&amp;TEXT('Standard 5'!C28,"MM/DD/YY")),IF('Standard 5'!C16="","SA Met","SA Met " &amp; TEXT('Standard 5'!C16,"MM/DD/YY"))),TEXT(('Standard 5'!J35/'Standard 5'!J38)*100,"##0.0")&amp;"% met"))</f>
        <v>No elements met</v>
      </c>
      <c r="E21" s="97" t="str">
        <f>IF('Standard 5'!H39&lt;&gt;"",HYPERLINK("#'Standard 5'!C39","1a"),HYPERLINK("#'Standard 5'!C39","1a "))</f>
        <v>1a</v>
      </c>
      <c r="F21" s="98" t="str">
        <f>IF('Standard 5'!H40&lt;&gt;"",HYPERLINK("#'Standard 5'!C40","1b"),HYPERLINK("#'Standard 5'!C40","1b "))</f>
        <v>1b</v>
      </c>
      <c r="G21" s="98" t="str">
        <f>IF('Standard 5'!H41&lt;&gt;"",HYPERLINK("#'Standard 5'!C41","1c"),HYPERLINK("#'Standard 5'!C41","1c "))</f>
        <v>1c</v>
      </c>
      <c r="H21" s="98" t="str">
        <f>IF('Standard 5'!H42&lt;&gt;"",HYPERLINK("#'Standard 5'!C42","1d"),HYPERLINK("#'Standard 5'!C42","1d "))</f>
        <v>1d</v>
      </c>
      <c r="I21" s="98" t="str">
        <f>IF('Standard 5'!H43&lt;&gt;"",HYPERLINK("#'Standard 5'!C43","1e"),HYPERLINK("#'Standard 5'!C43","1e "))</f>
        <v>1e</v>
      </c>
      <c r="J21" s="98" t="str">
        <f>IF('Standard 5'!H44&lt;&gt;"",HYPERLINK("#'Standard 5'!C44","1f"),HYPERLINK("#'Standard 5'!C44","1f "))</f>
        <v>1f</v>
      </c>
      <c r="K21" s="98" t="str">
        <f>IF('Standard 5'!H45&lt;&gt;"",HYPERLINK("#'Standard 5'!C45","1g"),HYPERLINK("#'Standard 5'!C45","1g "))</f>
        <v>1g</v>
      </c>
      <c r="L21" s="98" t="str">
        <f>IF('Standard 5'!H46&lt;&gt;"",HYPERLINK("#'Standard 5'!C46","1h"),HYPERLINK("#'Standard 5'!C46","1h "))</f>
        <v>1h</v>
      </c>
      <c r="M21" s="98" t="str">
        <f>IF('Standard 5'!H47&lt;&gt;"",HYPERLINK("#'Standard 5'!C47","1i"),HYPERLINK("#'Standard 5'!C47","1i "))</f>
        <v>1i</v>
      </c>
      <c r="N21" s="98" t="str">
        <f>IF('Standard 5'!H49&lt;&gt;"",HYPERLINK("#'Standard 5'!C49","2a"),HYPERLINK("#'Standard 5'!C49","2a "))</f>
        <v>2a</v>
      </c>
      <c r="O21" s="98" t="str">
        <f>IF('Standard 5'!H50&lt;&gt;"",HYPERLINK("#'Standard 5'!C50","2b"),HYPERLINK("#'Standard 5'!C50","2b "))</f>
        <v>2b</v>
      </c>
      <c r="P21" s="98" t="str">
        <f>IF('Standard 5'!H52&lt;&gt;"",HYPERLINK("#'Standard 5'!C52","3a"),HYPERLINK("#'Standard 5'!C52","3a "))</f>
        <v>3a</v>
      </c>
      <c r="Q21" s="98" t="str">
        <f>IF('Standard 5'!H53&lt;&gt;"",HYPERLINK("#'Standard 5'!C53","3b"),HYPERLINK("#'Standard 5'!C53","3b "))</f>
        <v>3b</v>
      </c>
      <c r="R21" s="98" t="str">
        <f>IF('Standard 5'!H55&lt;&gt;"",HYPERLINK("#'Standard 5'!C55","4a"),HYPERLINK("#'Standard 5'!C55","4a "))</f>
        <v>4a</v>
      </c>
      <c r="S21" s="98" t="str">
        <f>IF('Standard 5'!H57&lt;&gt;"",HYPERLINK("#'Standard 5'!C57","5a"),HYPERLINK("#'Standard 5'!C57","5a "))</f>
        <v>5a</v>
      </c>
      <c r="T21" s="99" t="str">
        <f>IF('Standard 5'!H58&lt;&gt;"",HYPERLINK("#'Standard 5'!C58","5b"),HYPERLINK("#'Standard 5'!C58","5b "))</f>
        <v>5b</v>
      </c>
      <c r="U21" s="250"/>
    </row>
    <row r="22" spans="1:21" s="93" customFormat="1" x14ac:dyDescent="0.35">
      <c r="A22" s="292"/>
      <c r="B22" s="290"/>
      <c r="C22" s="288"/>
      <c r="D22" s="290"/>
      <c r="E22" s="100" t="str">
        <f>IF('Standard 5'!H59&lt;&gt;"",HYPERLINK("#'Standard 5'!C59","5c"),HYPERLINK("#'Standard 5'!C59","5c "))</f>
        <v>5c</v>
      </c>
      <c r="F22" s="101" t="str">
        <f>IF('Standard 5'!H61&lt;&gt;"",HYPERLINK("#'Standard 5'!C61","6a"),HYPERLINK("#'Standard 5'!C61","6a "))</f>
        <v>6a</v>
      </c>
      <c r="G22" s="101" t="str">
        <f>IF('Standard 5'!H63&lt;&gt;"",HYPERLINK("#'Standard 5'!C63","7a"),HYPERLINK("#'Standard 5'!C63","7a "))</f>
        <v>7a</v>
      </c>
      <c r="H22" s="101" t="str">
        <f>IF('Standard 5'!H64&lt;&gt;"",HYPERLINK("#'Standard 5'!C64","7b1"),HYPERLINK("#'Standard 5'!C64","7b1 "))</f>
        <v>7b1</v>
      </c>
      <c r="I22" s="101" t="str">
        <f>IF('Standard 5'!H65&lt;&gt;"",HYPERLINK("#'Standard 5'!C65","7b2"),HYPERLINK("#'Standard 5'!C65","7b2 "))</f>
        <v>7b2</v>
      </c>
      <c r="J22" s="101" t="str">
        <f>IF('Standard 5'!H66&lt;&gt;"",HYPERLINK("#'Standard 5'!C66","7b3"),HYPERLINK("#'Standard 5'!C66","7b3 "))</f>
        <v>7b3</v>
      </c>
      <c r="K22" s="101" t="str">
        <f>IF('Standard 5'!H67&lt;&gt;"",HYPERLINK("#'Standard 5'!C67","7b4"),HYPERLINK("#'Standard 5'!C67","7b4 "))</f>
        <v>7b4</v>
      </c>
      <c r="L22" s="101" t="str">
        <f>IF('Standard 5'!H68&lt;&gt;"",HYPERLINK("#'Standard 5'!C68","7b5"),HYPERLINK("#'Standard 5'!C68","7b5 "))</f>
        <v>7b5</v>
      </c>
      <c r="M22" s="101" t="str">
        <f>IF('Standard 5'!H69&lt;&gt;"",HYPERLINK("#'Standard 5'!C69","7b6"),HYPERLINK("#'Standard 5'!C69","7b6 "))</f>
        <v>7b6</v>
      </c>
      <c r="N22" s="101" t="str">
        <f>IF('Standard 5'!H70&lt;&gt;"",HYPERLINK("#'Standard 5'!C70","7b7"),HYPERLINK("#'Standard 5'!C70","7b7 "))</f>
        <v>7b7</v>
      </c>
      <c r="O22" s="101" t="str">
        <f>IF('Standard 5'!H71&lt;&gt;"",HYPERLINK("#'Standard 5'!C71","7b8"),HYPERLINK("#'Standard 5'!C71","7b8 "))</f>
        <v>7b8</v>
      </c>
      <c r="P22" s="101" t="str">
        <f>IF('Standard 5'!H72&lt;&gt;"",HYPERLINK("#'Standard 5'!C72","7b9"),HYPERLINK("#'Standard 5'!C72","7b9 "))</f>
        <v>7b9</v>
      </c>
      <c r="Q22" s="101" t="str">
        <f>IF('Standard 5'!H73&lt;&gt;"",HYPERLINK("#'Standard 5'!C73","7c"),HYPERLINK("#'Standard 5'!C73","7c "))</f>
        <v>7c</v>
      </c>
      <c r="R22" s="101"/>
      <c r="S22" s="101"/>
      <c r="T22" s="102"/>
      <c r="U22" s="250"/>
    </row>
    <row r="23" spans="1:21" s="93" customFormat="1" x14ac:dyDescent="0.35">
      <c r="A23" s="85" t="str">
        <f>IF('Standard 6'!C17="YES","YES","NO")</f>
        <v>NO</v>
      </c>
      <c r="B23" s="94">
        <v>6</v>
      </c>
      <c r="C23" s="95" t="str">
        <f>HYPERLINK("#'Standard 6'!A1","COMPLIANCE AND ENFORCEMENT")</f>
        <v>COMPLIANCE AND ENFORCEMENT</v>
      </c>
      <c r="D23" s="88" t="str">
        <f>IF('Standard 6'!J35=0,"No elements met",IF('Standard 6'!J35='Standard 6'!J38,IF('Standard 6'!C29="YES",IF('Standard 6'!C28="","Audited","Audited "&amp;TEXT('Standard 6'!C28,"MM/DD/YY")),IF('Standard 6'!C16="","SA Met","SA Met " &amp; TEXT('Standard 6'!C16,"MM/DD/YY"))),TEXT(('Standard 6'!J35/'Standard 6'!J38)*100,"##0.0")&amp;"% met"))</f>
        <v>No elements met</v>
      </c>
      <c r="E23" s="96" t="str">
        <f>IF('Standard 6'!H39&lt;&gt;"",HYPERLINK("#'Standard 6'!C39","1a"),HYPERLINK("#'Standard 6'!C39","1a "))</f>
        <v>1a</v>
      </c>
      <c r="F23" s="91" t="str">
        <f>IF('Standard 6'!H40&lt;&gt;"",HYPERLINK("#'Standard 6'!C40","1b"),HYPERLINK("#'Standard 6'!C40","1b "))</f>
        <v>1b</v>
      </c>
      <c r="G23" s="91" t="str">
        <f>IF('Standard 6'!H42&lt;&gt;"",HYPERLINK("#'Standard 6'!C42","2a"),HYPERLINK("#'Standard 6'!C42","2a "))</f>
        <v>2a</v>
      </c>
      <c r="H23" s="91" t="str">
        <f>IF('Standard 6'!H43&lt;&gt;"",HYPERLINK("#'Standard 6'!C43","2b"),HYPERLINK("#'Standard 6'!C43","2b "))</f>
        <v>2b</v>
      </c>
      <c r="I23" s="91"/>
      <c r="J23" s="91"/>
      <c r="K23" s="91"/>
      <c r="L23" s="91"/>
      <c r="M23" s="91"/>
      <c r="N23" s="91"/>
      <c r="O23" s="91"/>
      <c r="P23" s="91"/>
      <c r="Q23" s="91"/>
      <c r="R23" s="91"/>
      <c r="S23" s="91"/>
      <c r="T23" s="92"/>
      <c r="U23" s="250"/>
    </row>
    <row r="24" spans="1:21" s="93" customFormat="1" x14ac:dyDescent="0.35">
      <c r="A24" s="85" t="str">
        <f>IF('Standard 7'!C17="YES","YES","NO")</f>
        <v>NO</v>
      </c>
      <c r="B24" s="94">
        <v>7</v>
      </c>
      <c r="C24" s="95" t="str">
        <f>HYPERLINK("#'Standard 7'!A1","INDUSTRY AND COMMUNITY RELATIONS")</f>
        <v>INDUSTRY AND COMMUNITY RELATIONS</v>
      </c>
      <c r="D24" s="88" t="str">
        <f>IF('Standard 7'!J35=0,"No elements met",IF('Standard 7'!J35='Standard 7'!J38,IF('Standard 7'!C29="YES",IF('Standard 7'!C28="","Audited","Audited "&amp;TEXT('Standard 7'!C28,"MM/DD/YY")),IF('Standard 7'!C16="","SA Met","SA Met " &amp; TEXT('Standard 7'!C16,"MM/DD/YY"))),TEXT(('Standard 7'!J35/'Standard 7'!J38)*100,"##0.0")&amp;"% met"))</f>
        <v>No elements met</v>
      </c>
      <c r="E24" s="96" t="str">
        <f>IF('Standard 7'!H39&lt;&gt;"",HYPERLINK("#'Standard 7'!C39","1a"),HYPERLINK("#'Standard 7'!C39","1a "))</f>
        <v>1a</v>
      </c>
      <c r="F24" s="91" t="str">
        <f>IF('Standard 7'!H41&lt;&gt;"",HYPERLINK("#'Standard 7'!C41","1b"),HYPERLINK("#'Standard 7'!C41","1b "))</f>
        <v>1b</v>
      </c>
      <c r="G24" s="91"/>
      <c r="H24" s="91"/>
      <c r="I24" s="91"/>
      <c r="J24" s="91"/>
      <c r="K24" s="91"/>
      <c r="L24" s="91"/>
      <c r="M24" s="103"/>
      <c r="N24" s="91"/>
      <c r="O24" s="91"/>
      <c r="P24" s="91"/>
      <c r="Q24" s="91"/>
      <c r="R24" s="91"/>
      <c r="S24" s="91"/>
      <c r="T24" s="92"/>
      <c r="U24" s="250"/>
    </row>
    <row r="25" spans="1:21" s="93" customFormat="1" x14ac:dyDescent="0.35">
      <c r="A25" s="85" t="str">
        <f>IF('Standard 8'!C17="YES","YES","NO")</f>
        <v>NO</v>
      </c>
      <c r="B25" s="94">
        <v>8</v>
      </c>
      <c r="C25" s="95" t="str">
        <f>HYPERLINK("#'Standard 8'!A1","PROGRAM SUPPORT AND RESOURCES")</f>
        <v>PROGRAM SUPPORT AND RESOURCES</v>
      </c>
      <c r="D25" s="88" t="str">
        <f>IF('Standard 8'!J35=0,"No elements met",IF('Standard 8'!J35='Standard 8'!J38,IF('Standard 8'!C29="YES",IF('Standard 8'!C28="","Audited","Audited "&amp;TEXT('Standard 8'!C28,"MM/DD/YY")),IF('Standard 8'!C16="","SA Met","SA Met " &amp; TEXT('Standard 8'!C16,"MM/DD/YY"))),TEXT(('Standard 8'!J35/'Standard 8'!J38)*100,"##0.0")&amp;"% met"))</f>
        <v>No elements met</v>
      </c>
      <c r="E25" s="96" t="str">
        <f>IF('Standard 8'!H39&lt;&gt;"",HYPERLINK("#'Standard 8'!C39","1a"),HYPERLINK("#'Standard 8'!C39","1a "))</f>
        <v>1a</v>
      </c>
      <c r="F25" s="91" t="str">
        <f>IF('Standard 8'!H41&lt;&gt;"",HYPERLINK("#'Standard 8'!C41","2a"),HYPERLINK("#'Standard 8'!C41","2a "))</f>
        <v>2a</v>
      </c>
      <c r="G25" s="91" t="str">
        <f>IF('Standard 8'!H42&lt;&gt;"",HYPERLINK("#'Standard 8'!C42","2b"),HYPERLINK("#'Standard 8'!C42","2b "))</f>
        <v>2b</v>
      </c>
      <c r="H25" s="91" t="str">
        <f>IF('Standard 8'!H44&lt;&gt;"",HYPERLINK("#'Standard 8'!C44","3a"),HYPERLINK("#'Standard 8'!C44","3a "))</f>
        <v>3a</v>
      </c>
      <c r="I25" s="91" t="str">
        <f>IF('Standard 8'!H45&lt;&gt;"",HYPERLINK("#'Standard 8'!C45","3b"),HYPERLINK("#'Standard 8'!C45","3b "))</f>
        <v>3b</v>
      </c>
      <c r="J25" s="91" t="str">
        <f>IF('Standard 8'!H47&lt;&gt;"",HYPERLINK("#'Standard 8'!C47","4a"),HYPERLINK("#'Standard 8'!C47","4a "))</f>
        <v>4a</v>
      </c>
      <c r="K25" s="91" t="str">
        <f>IF('Standard 8'!H48&lt;&gt;"",HYPERLINK("#'Standard 8'!C48","4b"),HYPERLINK("#'Standard 8'!C48","4b "))</f>
        <v>4b</v>
      </c>
      <c r="L25" s="91" t="str">
        <f>IF('Standard 8'!H49&lt;&gt;"",HYPERLINK("#'Standard 8'!C49","4c"),HYPERLINK("#'Standard 8'!C49","4c "))</f>
        <v>4c</v>
      </c>
      <c r="M25" s="91" t="str">
        <f>IF('Standard 8'!H50&lt;&gt;"",HYPERLINK("#'Standard 8'!C50","4d"),HYPERLINK("#'Standard 8'!C50","4d "))</f>
        <v>4d</v>
      </c>
      <c r="N25" s="91" t="str">
        <f>IF('Standard 8'!H51&lt;&gt;"",HYPERLINK("#'Standard 8'!C51","4e"),HYPERLINK("#'Standard 8'!C51","4e "))</f>
        <v>4e</v>
      </c>
      <c r="O25" s="91" t="str">
        <f>IF('Standard 8'!H52&lt;&gt;"",HYPERLINK("#'Standard 8'!C52","4f"),HYPERLINK("#'Standard 8'!C52","4f "))</f>
        <v>4f</v>
      </c>
      <c r="P25" s="91" t="str">
        <f>IF('Standard 8'!H53&lt;&gt;"",HYPERLINK("#'Standard 8'!C53","4g"),HYPERLINK("#'Standard 8'!C53","4g "))</f>
        <v>4g</v>
      </c>
      <c r="Q25" s="91" t="str">
        <f>IF('Standard 8'!H54&lt;&gt;"",HYPERLINK("#'Standard 8'!C54","4h"),HYPERLINK("#'Standard 8'!C54","4h "))</f>
        <v>4h</v>
      </c>
      <c r="R25" s="91"/>
      <c r="S25" s="91"/>
      <c r="T25" s="92"/>
      <c r="U25" s="250"/>
    </row>
    <row r="26" spans="1:21" s="93" customFormat="1" x14ac:dyDescent="0.35">
      <c r="A26" s="85" t="str">
        <f>IF('Standard 9'!C17="YES","YES","NO")</f>
        <v>NO</v>
      </c>
      <c r="B26" s="94">
        <v>9</v>
      </c>
      <c r="C26" s="95" t="str">
        <f>HYPERLINK("#'Standard 9'!A1","PROGRAM ASSESSMENT")</f>
        <v>PROGRAM ASSESSMENT</v>
      </c>
      <c r="D26" s="88" t="str">
        <f>IF('Standard 9'!J35=0,"No elements met",IF('Standard 9'!J35='Standard 9'!J38,IF('Standard 9'!C29="YES",IF('Standard 9'!C28="","Audited","Audited "&amp;TEXT('Standard 9'!C28,"MM/DD/YY")),IF('Standard 9'!C16="","SA Met","SA Met " &amp; TEXT('Standard 9'!C16,"MM/DD/YY"))),TEXT(('Standard 9'!J35/'Standard 9'!J38)*100,"##0.0")&amp;"% met"))</f>
        <v>No elements met</v>
      </c>
      <c r="E26" s="96" t="str">
        <f>IF('Standard 9'!H39&lt;&gt;"",HYPERLINK("#'Standard 9'!C39","1a"),HYPERLINK("#'Standard 9'!C39","1a "))</f>
        <v>1a</v>
      </c>
      <c r="F26" s="91" t="str">
        <f>IF('Standard 9'!H40&lt;&gt;"",HYPERLINK("#'Standard 9'!C40","1b"),HYPERLINK("#'Standard 9'!C40","1b "))</f>
        <v>1b</v>
      </c>
      <c r="G26" s="91" t="str">
        <f>IF('Standard 9'!H41&lt;&gt;"",HYPERLINK("#'Standard 9'!C41","1c"),HYPERLINK("#'Standard 9'!C41","1c "))</f>
        <v>1c</v>
      </c>
      <c r="H26" s="91" t="str">
        <f>IF('Standard 9'!H43&lt;&gt;"",HYPERLINK("#'Standard 9'!C43","2a"),HYPERLINK("#'Standard 9'!C43","2a "))</f>
        <v>2a</v>
      </c>
      <c r="I26" s="91" t="str">
        <f>IF('Standard 9'!H44&lt;&gt;"",HYPERLINK("#'Standard 9'!C44","2b"),HYPERLINK("#'Standard 9'!C44","2b "))</f>
        <v>2b</v>
      </c>
      <c r="J26" s="91" t="str">
        <f>IF('Standard 9'!H46&lt;&gt;"",HYPERLINK("#'Standard 9'!C46","3a"),HYPERLINK("#'Standard 9'!C46","3a "))</f>
        <v>3a</v>
      </c>
      <c r="K26" s="91" t="str">
        <f>IF('Standard 9'!H47&lt;&gt;"",HYPERLINK("#'Standard 9'!C47","3b"),HYPERLINK("#'Standard 9'!C47","3b "))</f>
        <v>3b</v>
      </c>
      <c r="L26" s="91"/>
      <c r="M26" s="91"/>
      <c r="N26" s="91"/>
      <c r="O26" s="91"/>
      <c r="P26" s="91"/>
      <c r="Q26" s="91"/>
      <c r="R26" s="91"/>
      <c r="S26" s="91"/>
      <c r="T26" s="92"/>
      <c r="U26" s="250"/>
    </row>
    <row r="27" spans="1:21" s="109" customFormat="1" ht="14" x14ac:dyDescent="0.35">
      <c r="A27" s="104" t="s">
        <v>101</v>
      </c>
      <c r="B27" s="105"/>
      <c r="C27" s="106"/>
      <c r="D27" s="107"/>
      <c r="E27" s="108"/>
      <c r="F27" s="108"/>
      <c r="G27" s="108"/>
      <c r="H27" s="108"/>
      <c r="I27" s="108"/>
      <c r="J27" s="108"/>
      <c r="K27" s="108"/>
      <c r="L27" s="108"/>
      <c r="M27" s="108"/>
      <c r="N27" s="108"/>
      <c r="O27" s="108"/>
      <c r="P27" s="108"/>
      <c r="Q27" s="108"/>
      <c r="R27" s="108"/>
      <c r="S27" s="108"/>
      <c r="T27" s="108"/>
      <c r="U27" s="251"/>
    </row>
    <row r="28" spans="1:21" s="109" customFormat="1" ht="8.65" customHeight="1" x14ac:dyDescent="0.35">
      <c r="A28" s="104"/>
      <c r="B28" s="105"/>
      <c r="C28" s="106"/>
      <c r="D28" s="107"/>
      <c r="E28" s="108"/>
      <c r="F28" s="108"/>
      <c r="G28" s="108"/>
      <c r="H28" s="108"/>
      <c r="I28" s="108"/>
      <c r="J28" s="108"/>
      <c r="K28" s="108"/>
      <c r="L28" s="108"/>
      <c r="M28" s="108"/>
      <c r="N28" s="108"/>
      <c r="O28" s="108"/>
      <c r="P28" s="108"/>
      <c r="Q28" s="108"/>
      <c r="R28" s="108"/>
      <c r="S28" s="108"/>
      <c r="T28" s="108"/>
      <c r="U28" s="251"/>
    </row>
    <row r="29" spans="1:21" s="109" customFormat="1" ht="14" x14ac:dyDescent="0.3">
      <c r="A29" s="110" t="s">
        <v>430</v>
      </c>
      <c r="B29" s="105"/>
      <c r="C29" s="106"/>
      <c r="D29" s="107"/>
      <c r="E29" s="108"/>
      <c r="F29" s="108"/>
      <c r="G29" s="108"/>
      <c r="H29" s="108"/>
      <c r="I29" s="108"/>
      <c r="J29" s="108"/>
      <c r="K29" s="108"/>
      <c r="L29" s="108"/>
      <c r="M29" s="108"/>
      <c r="N29" s="108"/>
      <c r="O29" s="108"/>
      <c r="P29" s="108"/>
      <c r="Q29" s="108"/>
      <c r="R29" s="108"/>
      <c r="S29" s="108"/>
      <c r="T29" s="108"/>
      <c r="U29" s="251"/>
    </row>
    <row r="30" spans="1:21" s="113" customFormat="1" ht="14" x14ac:dyDescent="0.25">
      <c r="A30" s="111" t="s">
        <v>102</v>
      </c>
      <c r="B30" s="112"/>
      <c r="C30" s="112"/>
      <c r="D30" s="112"/>
      <c r="E30" s="112"/>
      <c r="F30" s="112"/>
      <c r="G30" s="112"/>
      <c r="H30" s="112"/>
      <c r="I30" s="112"/>
      <c r="J30" s="112"/>
      <c r="K30" s="112"/>
      <c r="L30" s="112"/>
      <c r="M30" s="112"/>
      <c r="N30" s="112"/>
      <c r="O30" s="112"/>
      <c r="P30" s="112"/>
      <c r="Q30" s="112"/>
      <c r="R30" s="112"/>
      <c r="S30" s="112"/>
      <c r="T30" s="112"/>
      <c r="U30" s="252"/>
    </row>
    <row r="31" spans="1:21" s="113" customFormat="1" ht="14" x14ac:dyDescent="0.25">
      <c r="A31" s="111"/>
      <c r="B31" s="112"/>
      <c r="C31" s="112"/>
      <c r="D31" s="112"/>
      <c r="E31" s="112"/>
      <c r="F31" s="112"/>
      <c r="G31" s="112"/>
      <c r="H31" s="112"/>
      <c r="I31" s="112"/>
      <c r="J31" s="112"/>
      <c r="K31" s="112"/>
      <c r="L31" s="112"/>
      <c r="M31" s="112"/>
      <c r="N31" s="112"/>
      <c r="O31" s="112"/>
      <c r="P31" s="112"/>
      <c r="Q31" s="112"/>
      <c r="R31" s="112"/>
      <c r="S31" s="112"/>
      <c r="T31" s="112"/>
      <c r="U31" s="252"/>
    </row>
    <row r="32" spans="1:21" s="113" customFormat="1" ht="14" x14ac:dyDescent="0.2">
      <c r="A32" s="282" t="str">
        <f ca="1">"Current Date: " &amp; TEXT(TODAY(),"MM/DD/YYYY")</f>
        <v>Current Date: 10/13/2022</v>
      </c>
      <c r="B32" s="282"/>
      <c r="C32" s="282"/>
      <c r="D32" s="114"/>
      <c r="E32" s="114"/>
      <c r="F32" s="114"/>
      <c r="G32" s="114"/>
      <c r="H32" s="114"/>
      <c r="I32" s="114"/>
      <c r="J32" s="114"/>
      <c r="K32" s="114"/>
      <c r="L32" s="114"/>
      <c r="M32" s="114"/>
      <c r="N32" s="114"/>
      <c r="O32" s="114"/>
      <c r="P32" s="114"/>
      <c r="Q32" s="114"/>
      <c r="R32" s="114"/>
      <c r="S32" s="114"/>
      <c r="T32" s="114"/>
      <c r="U32" s="252"/>
    </row>
    <row r="33" spans="1:21" s="115" customFormat="1" ht="12.5" hidden="1" x14ac:dyDescent="0.35">
      <c r="A33" s="60" t="s">
        <v>86</v>
      </c>
      <c r="B33" s="61"/>
      <c r="C33" s="61"/>
      <c r="D33" s="61"/>
      <c r="E33" s="61"/>
      <c r="F33" s="61"/>
      <c r="G33" s="61"/>
      <c r="H33" s="61"/>
      <c r="I33" s="61"/>
      <c r="J33" s="61"/>
      <c r="K33" s="61"/>
      <c r="L33" s="61"/>
      <c r="M33" s="61"/>
      <c r="N33" s="61"/>
      <c r="O33" s="61"/>
      <c r="P33" s="61"/>
      <c r="Q33" s="61"/>
      <c r="R33" s="61"/>
      <c r="S33" s="61"/>
      <c r="T33" s="61"/>
      <c r="U33" s="188"/>
    </row>
    <row r="34" spans="1:21" s="115" customFormat="1" ht="12.5" hidden="1" x14ac:dyDescent="0.35">
      <c r="A34" s="60" t="s">
        <v>103</v>
      </c>
      <c r="B34" s="61"/>
      <c r="C34" s="61"/>
      <c r="D34" s="61"/>
      <c r="E34" s="61"/>
      <c r="F34" s="61"/>
      <c r="G34" s="61"/>
      <c r="H34" s="61"/>
      <c r="I34" s="61"/>
      <c r="J34" s="61"/>
      <c r="K34" s="61"/>
      <c r="L34" s="61"/>
      <c r="M34" s="61"/>
      <c r="N34" s="61"/>
      <c r="O34" s="61"/>
      <c r="P34" s="61"/>
      <c r="Q34" s="61"/>
      <c r="R34" s="61"/>
      <c r="S34" s="61"/>
      <c r="T34" s="61"/>
      <c r="U34" s="188"/>
    </row>
    <row r="35" spans="1:21" s="115" customFormat="1" ht="12.5" hidden="1" x14ac:dyDescent="0.35">
      <c r="A35" s="60" t="s">
        <v>104</v>
      </c>
      <c r="B35" s="61"/>
      <c r="C35" s="61"/>
      <c r="D35" s="61"/>
      <c r="E35" s="61"/>
      <c r="F35" s="61"/>
      <c r="G35" s="61"/>
      <c r="H35" s="61"/>
      <c r="I35" s="61"/>
      <c r="J35" s="61"/>
      <c r="K35" s="61"/>
      <c r="L35" s="61"/>
      <c r="M35" s="61"/>
      <c r="N35" s="61"/>
      <c r="O35" s="61"/>
      <c r="P35" s="61"/>
      <c r="Q35" s="61"/>
      <c r="R35" s="61"/>
      <c r="S35" s="61"/>
      <c r="T35" s="61"/>
      <c r="U35" s="188"/>
    </row>
    <row r="36" spans="1:21" s="115" customFormat="1" ht="12.5" hidden="1" x14ac:dyDescent="0.35">
      <c r="A36" s="60" t="s">
        <v>105</v>
      </c>
      <c r="B36" s="61"/>
      <c r="C36" s="61"/>
      <c r="D36" s="61"/>
      <c r="E36" s="61"/>
      <c r="F36" s="61"/>
      <c r="G36" s="61"/>
      <c r="H36" s="61"/>
      <c r="I36" s="61"/>
      <c r="J36" s="61"/>
      <c r="K36" s="61"/>
      <c r="L36" s="61"/>
      <c r="M36" s="61"/>
      <c r="N36" s="61"/>
      <c r="O36" s="61"/>
      <c r="P36" s="61"/>
      <c r="Q36" s="61"/>
      <c r="R36" s="61"/>
      <c r="S36" s="61"/>
      <c r="T36" s="61"/>
      <c r="U36" s="188"/>
    </row>
    <row r="37" spans="1:21" s="115" customFormat="1" ht="12.5" hidden="1" x14ac:dyDescent="0.35">
      <c r="A37" s="60" t="s">
        <v>106</v>
      </c>
      <c r="B37" s="61"/>
      <c r="C37" s="61"/>
      <c r="D37" s="61"/>
      <c r="E37" s="61"/>
      <c r="F37" s="61"/>
      <c r="G37" s="61"/>
      <c r="H37" s="61"/>
      <c r="I37" s="61"/>
      <c r="J37" s="61"/>
      <c r="K37" s="61"/>
      <c r="L37" s="61"/>
      <c r="M37" s="61"/>
      <c r="N37" s="61"/>
      <c r="O37" s="61"/>
      <c r="P37" s="61"/>
      <c r="Q37" s="61"/>
      <c r="R37" s="61"/>
      <c r="S37" s="61"/>
      <c r="T37" s="61"/>
      <c r="U37" s="188"/>
    </row>
    <row r="38" spans="1:21" s="115" customFormat="1" ht="12.5" hidden="1" x14ac:dyDescent="0.35">
      <c r="A38" s="60" t="s">
        <v>107</v>
      </c>
      <c r="B38" s="61"/>
      <c r="C38" s="61"/>
      <c r="D38" s="61"/>
      <c r="E38" s="61"/>
      <c r="F38" s="61"/>
      <c r="G38" s="61"/>
      <c r="H38" s="61"/>
      <c r="I38" s="61"/>
      <c r="J38" s="61"/>
      <c r="K38" s="61"/>
      <c r="L38" s="61"/>
      <c r="M38" s="61"/>
      <c r="N38" s="61"/>
      <c r="O38" s="61"/>
      <c r="P38" s="61"/>
      <c r="Q38" s="61"/>
      <c r="R38" s="61"/>
      <c r="S38" s="61"/>
      <c r="T38" s="61"/>
      <c r="U38" s="188"/>
    </row>
    <row r="39" spans="1:21" s="115" customFormat="1" ht="12.5" hidden="1" x14ac:dyDescent="0.35">
      <c r="A39" s="60" t="s">
        <v>108</v>
      </c>
      <c r="B39" s="61"/>
      <c r="C39" s="61"/>
      <c r="D39" s="61"/>
      <c r="E39" s="61"/>
      <c r="F39" s="61"/>
      <c r="G39" s="61"/>
      <c r="H39" s="61"/>
      <c r="I39" s="61"/>
      <c r="J39" s="61"/>
      <c r="K39" s="61"/>
      <c r="L39" s="61"/>
      <c r="M39" s="61"/>
      <c r="N39" s="61"/>
      <c r="O39" s="61"/>
      <c r="P39" s="61"/>
      <c r="Q39" s="61"/>
      <c r="R39" s="61"/>
      <c r="S39" s="61"/>
      <c r="T39" s="61"/>
      <c r="U39" s="188"/>
    </row>
    <row r="40" spans="1:21" s="115" customFormat="1" ht="12.5" hidden="1" x14ac:dyDescent="0.35">
      <c r="A40" s="60" t="s">
        <v>109</v>
      </c>
      <c r="B40" s="61"/>
      <c r="C40" s="61"/>
      <c r="D40" s="61"/>
      <c r="E40" s="61"/>
      <c r="F40" s="61"/>
      <c r="G40" s="61"/>
      <c r="H40" s="61"/>
      <c r="I40" s="61"/>
      <c r="J40" s="61"/>
      <c r="K40" s="61"/>
      <c r="L40" s="61"/>
      <c r="M40" s="61"/>
      <c r="N40" s="61"/>
      <c r="O40" s="61"/>
      <c r="P40" s="61"/>
      <c r="Q40" s="61"/>
      <c r="R40" s="61"/>
      <c r="S40" s="61"/>
      <c r="T40" s="61"/>
      <c r="U40" s="188"/>
    </row>
    <row r="41" spans="1:21" s="115" customFormat="1" ht="12.5" hidden="1" x14ac:dyDescent="0.35">
      <c r="A41" s="60" t="s">
        <v>110</v>
      </c>
      <c r="B41" s="61"/>
      <c r="C41" s="61"/>
      <c r="D41" s="61"/>
      <c r="E41" s="61"/>
      <c r="F41" s="61"/>
      <c r="G41" s="61"/>
      <c r="H41" s="61"/>
      <c r="I41" s="61"/>
      <c r="J41" s="61"/>
      <c r="K41" s="61"/>
      <c r="L41" s="61"/>
      <c r="M41" s="61"/>
      <c r="N41" s="61"/>
      <c r="O41" s="61"/>
      <c r="P41" s="61"/>
      <c r="Q41" s="61"/>
      <c r="R41" s="61"/>
      <c r="S41" s="61"/>
      <c r="T41" s="61"/>
      <c r="U41" s="188"/>
    </row>
    <row r="42" spans="1:21" s="115" customFormat="1" ht="12.5" hidden="1" x14ac:dyDescent="0.35">
      <c r="A42" s="60" t="s">
        <v>111</v>
      </c>
      <c r="B42" s="61"/>
      <c r="C42" s="61"/>
      <c r="D42" s="61"/>
      <c r="E42" s="61"/>
      <c r="F42" s="61"/>
      <c r="G42" s="61"/>
      <c r="H42" s="61"/>
      <c r="I42" s="61"/>
      <c r="J42" s="61"/>
      <c r="K42" s="61"/>
      <c r="L42" s="61"/>
      <c r="M42" s="61"/>
      <c r="N42" s="61"/>
      <c r="O42" s="61"/>
      <c r="P42" s="61"/>
      <c r="Q42" s="61"/>
      <c r="R42" s="61"/>
      <c r="S42" s="61"/>
      <c r="T42" s="61"/>
      <c r="U42" s="188"/>
    </row>
    <row r="43" spans="1:21" s="115" customFormat="1" ht="12.5" hidden="1" x14ac:dyDescent="0.35">
      <c r="A43" s="60" t="s">
        <v>112</v>
      </c>
      <c r="B43" s="61"/>
      <c r="C43" s="61"/>
      <c r="D43" s="61"/>
      <c r="E43" s="61"/>
      <c r="F43" s="61"/>
      <c r="G43" s="61"/>
      <c r="H43" s="61"/>
      <c r="I43" s="61"/>
      <c r="J43" s="61"/>
      <c r="K43" s="61"/>
      <c r="L43" s="61"/>
      <c r="M43" s="61"/>
      <c r="N43" s="61"/>
      <c r="O43" s="61"/>
      <c r="P43" s="61"/>
      <c r="Q43" s="61"/>
      <c r="R43" s="61"/>
      <c r="S43" s="61"/>
      <c r="T43" s="61"/>
      <c r="U43" s="188"/>
    </row>
    <row r="44" spans="1:21" s="115" customFormat="1" ht="12.5" hidden="1" x14ac:dyDescent="0.35">
      <c r="A44" s="60" t="s">
        <v>113</v>
      </c>
      <c r="B44" s="61"/>
      <c r="C44" s="61"/>
      <c r="D44" s="61"/>
      <c r="E44" s="61"/>
      <c r="F44" s="61"/>
      <c r="G44" s="61"/>
      <c r="H44" s="61"/>
      <c r="I44" s="61"/>
      <c r="J44" s="61"/>
      <c r="K44" s="61"/>
      <c r="L44" s="61"/>
      <c r="M44" s="61"/>
      <c r="N44" s="61"/>
      <c r="O44" s="61"/>
      <c r="P44" s="61"/>
      <c r="Q44" s="61"/>
      <c r="R44" s="61"/>
      <c r="S44" s="61"/>
      <c r="T44" s="61"/>
      <c r="U44" s="188"/>
    </row>
    <row r="45" spans="1:21" s="115" customFormat="1" ht="12.5" hidden="1" x14ac:dyDescent="0.35">
      <c r="A45" s="60" t="s">
        <v>114</v>
      </c>
      <c r="B45" s="61"/>
      <c r="C45" s="61"/>
      <c r="D45" s="61"/>
      <c r="E45" s="61"/>
      <c r="F45" s="61"/>
      <c r="G45" s="61"/>
      <c r="H45" s="61"/>
      <c r="I45" s="61"/>
      <c r="J45" s="61"/>
      <c r="K45" s="61"/>
      <c r="L45" s="61"/>
      <c r="M45" s="61"/>
      <c r="N45" s="61"/>
      <c r="O45" s="61"/>
      <c r="P45" s="61"/>
      <c r="Q45" s="61"/>
      <c r="R45" s="61"/>
      <c r="S45" s="61"/>
      <c r="T45" s="61"/>
      <c r="U45" s="188"/>
    </row>
    <row r="46" spans="1:21" s="115" customFormat="1" ht="12.5" hidden="1" x14ac:dyDescent="0.35">
      <c r="A46" s="60" t="s">
        <v>115</v>
      </c>
      <c r="B46" s="61"/>
      <c r="C46" s="61"/>
      <c r="D46" s="61"/>
      <c r="E46" s="61"/>
      <c r="F46" s="61"/>
      <c r="G46" s="61"/>
      <c r="H46" s="61"/>
      <c r="I46" s="61"/>
      <c r="J46" s="61"/>
      <c r="K46" s="61"/>
      <c r="L46" s="61"/>
      <c r="M46" s="61"/>
      <c r="N46" s="61"/>
      <c r="O46" s="61"/>
      <c r="P46" s="61"/>
      <c r="Q46" s="61"/>
      <c r="R46" s="61"/>
      <c r="S46" s="61"/>
      <c r="T46" s="61"/>
      <c r="U46" s="188"/>
    </row>
    <row r="47" spans="1:21" s="115" customFormat="1" ht="12.5" hidden="1" x14ac:dyDescent="0.35">
      <c r="A47" s="60" t="s">
        <v>116</v>
      </c>
      <c r="B47" s="61"/>
      <c r="C47" s="61"/>
      <c r="D47" s="61"/>
      <c r="E47" s="61"/>
      <c r="F47" s="61"/>
      <c r="G47" s="61"/>
      <c r="H47" s="61"/>
      <c r="I47" s="61"/>
      <c r="J47" s="61"/>
      <c r="K47" s="61"/>
      <c r="L47" s="61"/>
      <c r="M47" s="61"/>
      <c r="N47" s="61"/>
      <c r="O47" s="61"/>
      <c r="P47" s="61"/>
      <c r="Q47" s="61"/>
      <c r="R47" s="61"/>
      <c r="S47" s="61"/>
      <c r="T47" s="61"/>
      <c r="U47" s="188"/>
    </row>
    <row r="48" spans="1:21" s="115" customFormat="1" ht="12.5" hidden="1" x14ac:dyDescent="0.35">
      <c r="A48" s="60" t="s">
        <v>117</v>
      </c>
      <c r="B48" s="61"/>
      <c r="C48" s="61"/>
      <c r="D48" s="61"/>
      <c r="E48" s="61"/>
      <c r="F48" s="61"/>
      <c r="G48" s="61"/>
      <c r="H48" s="61"/>
      <c r="I48" s="61"/>
      <c r="J48" s="61"/>
      <c r="K48" s="61"/>
      <c r="L48" s="61"/>
      <c r="M48" s="61"/>
      <c r="N48" s="61"/>
      <c r="O48" s="61"/>
      <c r="P48" s="61"/>
      <c r="Q48" s="61"/>
      <c r="R48" s="61"/>
      <c r="S48" s="61"/>
      <c r="T48" s="61"/>
      <c r="U48" s="188"/>
    </row>
    <row r="49" spans="1:21" s="115" customFormat="1" ht="12.5" hidden="1" x14ac:dyDescent="0.35">
      <c r="A49" s="60" t="s">
        <v>118</v>
      </c>
      <c r="B49" s="61"/>
      <c r="C49" s="61"/>
      <c r="D49" s="61"/>
      <c r="E49" s="61"/>
      <c r="F49" s="61"/>
      <c r="G49" s="61"/>
      <c r="H49" s="61"/>
      <c r="I49" s="61"/>
      <c r="J49" s="61"/>
      <c r="K49" s="61"/>
      <c r="L49" s="61"/>
      <c r="M49" s="61"/>
      <c r="N49" s="61"/>
      <c r="O49" s="61"/>
      <c r="P49" s="61"/>
      <c r="Q49" s="61"/>
      <c r="R49" s="61"/>
      <c r="S49" s="61"/>
      <c r="T49" s="61"/>
      <c r="U49" s="188"/>
    </row>
    <row r="50" spans="1:21" s="115" customFormat="1" ht="12.5" hidden="1" x14ac:dyDescent="0.35">
      <c r="A50" s="60" t="s">
        <v>119</v>
      </c>
      <c r="B50" s="61"/>
      <c r="C50" s="61"/>
      <c r="D50" s="61"/>
      <c r="E50" s="61"/>
      <c r="F50" s="61"/>
      <c r="G50" s="61"/>
      <c r="H50" s="61"/>
      <c r="I50" s="61"/>
      <c r="J50" s="61"/>
      <c r="K50" s="61"/>
      <c r="L50" s="61"/>
      <c r="M50" s="61"/>
      <c r="N50" s="61"/>
      <c r="O50" s="61"/>
      <c r="P50" s="61"/>
      <c r="Q50" s="61"/>
      <c r="R50" s="61"/>
      <c r="S50" s="61"/>
      <c r="T50" s="61"/>
      <c r="U50" s="188"/>
    </row>
    <row r="51" spans="1:21" s="115" customFormat="1" ht="12.5" hidden="1" x14ac:dyDescent="0.35">
      <c r="A51" s="60" t="s">
        <v>120</v>
      </c>
      <c r="B51" s="61"/>
      <c r="C51" s="61"/>
      <c r="D51" s="61"/>
      <c r="E51" s="61"/>
      <c r="F51" s="61"/>
      <c r="G51" s="61"/>
      <c r="H51" s="61"/>
      <c r="I51" s="61"/>
      <c r="J51" s="61"/>
      <c r="K51" s="61"/>
      <c r="L51" s="61"/>
      <c r="M51" s="61"/>
      <c r="N51" s="61"/>
      <c r="O51" s="61"/>
      <c r="P51" s="61"/>
      <c r="Q51" s="61"/>
      <c r="R51" s="61"/>
      <c r="S51" s="61"/>
      <c r="T51" s="61"/>
      <c r="U51" s="188"/>
    </row>
    <row r="52" spans="1:21" s="115" customFormat="1" ht="12.5" hidden="1" x14ac:dyDescent="0.35">
      <c r="A52" s="60" t="s">
        <v>121</v>
      </c>
      <c r="B52" s="61"/>
      <c r="C52" s="61"/>
      <c r="D52" s="61"/>
      <c r="E52" s="61"/>
      <c r="F52" s="61"/>
      <c r="G52" s="61"/>
      <c r="H52" s="61"/>
      <c r="I52" s="61"/>
      <c r="J52" s="61"/>
      <c r="K52" s="61"/>
      <c r="L52" s="61"/>
      <c r="M52" s="61"/>
      <c r="N52" s="61"/>
      <c r="O52" s="61"/>
      <c r="P52" s="61"/>
      <c r="Q52" s="61"/>
      <c r="R52" s="61"/>
      <c r="S52" s="61"/>
      <c r="T52" s="61"/>
      <c r="U52" s="188"/>
    </row>
    <row r="53" spans="1:21" s="115" customFormat="1" ht="12.5" hidden="1" x14ac:dyDescent="0.35">
      <c r="A53" s="60" t="s">
        <v>122</v>
      </c>
      <c r="B53" s="61"/>
      <c r="C53" s="61"/>
      <c r="D53" s="61"/>
      <c r="E53" s="61"/>
      <c r="F53" s="61"/>
      <c r="G53" s="61"/>
      <c r="H53" s="61"/>
      <c r="I53" s="61"/>
      <c r="J53" s="61"/>
      <c r="K53" s="61"/>
      <c r="L53" s="61"/>
      <c r="M53" s="61"/>
      <c r="N53" s="61"/>
      <c r="O53" s="61"/>
      <c r="P53" s="61"/>
      <c r="Q53" s="61"/>
      <c r="R53" s="61"/>
      <c r="S53" s="61"/>
      <c r="T53" s="61"/>
      <c r="U53" s="188"/>
    </row>
    <row r="54" spans="1:21" s="115" customFormat="1" ht="12.5" hidden="1" x14ac:dyDescent="0.35">
      <c r="A54" s="60" t="s">
        <v>123</v>
      </c>
      <c r="B54" s="61"/>
      <c r="C54" s="61"/>
      <c r="D54" s="61"/>
      <c r="E54" s="61"/>
      <c r="F54" s="61"/>
      <c r="G54" s="61"/>
      <c r="H54" s="61"/>
      <c r="I54" s="61"/>
      <c r="J54" s="61"/>
      <c r="K54" s="61"/>
      <c r="L54" s="61"/>
      <c r="M54" s="61"/>
      <c r="N54" s="61"/>
      <c r="O54" s="61"/>
      <c r="P54" s="61"/>
      <c r="Q54" s="61"/>
      <c r="R54" s="61"/>
      <c r="S54" s="61"/>
      <c r="T54" s="61"/>
      <c r="U54" s="188"/>
    </row>
    <row r="55" spans="1:21" s="115" customFormat="1" ht="12.5" hidden="1" x14ac:dyDescent="0.35">
      <c r="A55" s="60" t="s">
        <v>124</v>
      </c>
      <c r="B55" s="61"/>
      <c r="C55" s="61"/>
      <c r="D55" s="61"/>
      <c r="E55" s="61"/>
      <c r="F55" s="61"/>
      <c r="G55" s="61"/>
      <c r="H55" s="61"/>
      <c r="I55" s="61"/>
      <c r="J55" s="61"/>
      <c r="K55" s="61"/>
      <c r="L55" s="61"/>
      <c r="M55" s="61"/>
      <c r="N55" s="61"/>
      <c r="O55" s="61"/>
      <c r="P55" s="61"/>
      <c r="Q55" s="61"/>
      <c r="R55" s="61"/>
      <c r="S55" s="61"/>
      <c r="T55" s="61"/>
      <c r="U55" s="188"/>
    </row>
    <row r="56" spans="1:21" s="115" customFormat="1" ht="12.5" hidden="1" x14ac:dyDescent="0.35">
      <c r="A56" s="60" t="s">
        <v>125</v>
      </c>
      <c r="B56" s="61"/>
      <c r="C56" s="61"/>
      <c r="D56" s="61"/>
      <c r="E56" s="61"/>
      <c r="F56" s="61"/>
      <c r="G56" s="61"/>
      <c r="H56" s="61"/>
      <c r="I56" s="61"/>
      <c r="J56" s="61"/>
      <c r="K56" s="61"/>
      <c r="L56" s="61"/>
      <c r="M56" s="61"/>
      <c r="N56" s="61"/>
      <c r="O56" s="61"/>
      <c r="P56" s="61"/>
      <c r="Q56" s="61"/>
      <c r="R56" s="61"/>
      <c r="S56" s="61"/>
      <c r="T56" s="61"/>
      <c r="U56" s="188"/>
    </row>
    <row r="57" spans="1:21" s="115" customFormat="1" ht="12.5" hidden="1" x14ac:dyDescent="0.35">
      <c r="A57" s="60" t="s">
        <v>126</v>
      </c>
      <c r="B57" s="61"/>
      <c r="C57" s="61"/>
      <c r="D57" s="61"/>
      <c r="E57" s="61"/>
      <c r="F57" s="61"/>
      <c r="G57" s="61"/>
      <c r="H57" s="61"/>
      <c r="I57" s="61"/>
      <c r="J57" s="61"/>
      <c r="K57" s="61"/>
      <c r="L57" s="61"/>
      <c r="M57" s="61"/>
      <c r="N57" s="61"/>
      <c r="O57" s="61"/>
      <c r="P57" s="61"/>
      <c r="Q57" s="61"/>
      <c r="R57" s="61"/>
      <c r="S57" s="61"/>
      <c r="T57" s="61"/>
      <c r="U57" s="188"/>
    </row>
    <row r="58" spans="1:21" s="115" customFormat="1" ht="12.5" hidden="1" x14ac:dyDescent="0.35">
      <c r="A58" s="60" t="s">
        <v>127</v>
      </c>
      <c r="B58" s="61"/>
      <c r="C58" s="61"/>
      <c r="D58" s="61"/>
      <c r="E58" s="61"/>
      <c r="F58" s="61"/>
      <c r="G58" s="61"/>
      <c r="H58" s="61"/>
      <c r="I58" s="61"/>
      <c r="J58" s="61"/>
      <c r="K58" s="61"/>
      <c r="L58" s="61"/>
      <c r="M58" s="61"/>
      <c r="N58" s="61"/>
      <c r="O58" s="61"/>
      <c r="P58" s="61"/>
      <c r="Q58" s="61"/>
      <c r="R58" s="61"/>
      <c r="S58" s="61"/>
      <c r="T58" s="61"/>
      <c r="U58" s="188"/>
    </row>
    <row r="59" spans="1:21" s="115" customFormat="1" ht="12.5" hidden="1" x14ac:dyDescent="0.35">
      <c r="A59" s="60" t="s">
        <v>128</v>
      </c>
      <c r="B59" s="61"/>
      <c r="C59" s="61"/>
      <c r="D59" s="61"/>
      <c r="E59" s="61"/>
      <c r="F59" s="61"/>
      <c r="G59" s="61"/>
      <c r="H59" s="61"/>
      <c r="I59" s="61"/>
      <c r="J59" s="61"/>
      <c r="K59" s="61"/>
      <c r="L59" s="61"/>
      <c r="M59" s="61"/>
      <c r="N59" s="61"/>
      <c r="O59" s="61"/>
      <c r="P59" s="61"/>
      <c r="Q59" s="61"/>
      <c r="R59" s="61"/>
      <c r="S59" s="61"/>
      <c r="T59" s="61"/>
      <c r="U59" s="188"/>
    </row>
    <row r="60" spans="1:21" s="115" customFormat="1" ht="12.5" hidden="1" x14ac:dyDescent="0.35">
      <c r="A60" s="60" t="s">
        <v>129</v>
      </c>
      <c r="B60" s="61"/>
      <c r="C60" s="61"/>
      <c r="D60" s="61"/>
      <c r="E60" s="61"/>
      <c r="F60" s="61"/>
      <c r="G60" s="61"/>
      <c r="H60" s="61"/>
      <c r="I60" s="61"/>
      <c r="J60" s="61"/>
      <c r="K60" s="61"/>
      <c r="L60" s="61"/>
      <c r="M60" s="61"/>
      <c r="N60" s="61"/>
      <c r="O60" s="61"/>
      <c r="P60" s="61"/>
      <c r="Q60" s="61"/>
      <c r="R60" s="61"/>
      <c r="S60" s="61"/>
      <c r="T60" s="61"/>
      <c r="U60" s="188"/>
    </row>
    <row r="61" spans="1:21" s="115" customFormat="1" ht="12.5" hidden="1" x14ac:dyDescent="0.35">
      <c r="A61" s="60" t="s">
        <v>130</v>
      </c>
      <c r="B61" s="61"/>
      <c r="C61" s="61"/>
      <c r="D61" s="61"/>
      <c r="E61" s="61"/>
      <c r="F61" s="61"/>
      <c r="G61" s="61"/>
      <c r="H61" s="61"/>
      <c r="I61" s="61"/>
      <c r="J61" s="61"/>
      <c r="K61" s="61"/>
      <c r="L61" s="61"/>
      <c r="M61" s="61"/>
      <c r="N61" s="61"/>
      <c r="O61" s="61"/>
      <c r="P61" s="61"/>
      <c r="Q61" s="61"/>
      <c r="R61" s="61"/>
      <c r="S61" s="61"/>
      <c r="T61" s="61"/>
      <c r="U61" s="188"/>
    </row>
    <row r="62" spans="1:21" s="115" customFormat="1" ht="12.5" hidden="1" x14ac:dyDescent="0.35">
      <c r="A62" s="60" t="s">
        <v>131</v>
      </c>
      <c r="B62" s="61"/>
      <c r="C62" s="61"/>
      <c r="D62" s="61"/>
      <c r="E62" s="61"/>
      <c r="F62" s="61"/>
      <c r="G62" s="61"/>
      <c r="H62" s="61"/>
      <c r="I62" s="61"/>
      <c r="J62" s="61"/>
      <c r="K62" s="61"/>
      <c r="L62" s="61"/>
      <c r="M62" s="61"/>
      <c r="N62" s="61"/>
      <c r="O62" s="61"/>
      <c r="P62" s="61"/>
      <c r="Q62" s="61"/>
      <c r="R62" s="61"/>
      <c r="S62" s="61"/>
      <c r="T62" s="61"/>
      <c r="U62" s="188"/>
    </row>
    <row r="63" spans="1:21" s="115" customFormat="1" ht="12.5" hidden="1" x14ac:dyDescent="0.35">
      <c r="A63" s="60" t="s">
        <v>132</v>
      </c>
      <c r="B63" s="61"/>
      <c r="C63" s="61"/>
      <c r="D63" s="61"/>
      <c r="E63" s="61"/>
      <c r="F63" s="61"/>
      <c r="G63" s="61"/>
      <c r="H63" s="61"/>
      <c r="I63" s="61"/>
      <c r="J63" s="61"/>
      <c r="K63" s="61"/>
      <c r="L63" s="61"/>
      <c r="M63" s="61"/>
      <c r="N63" s="61"/>
      <c r="O63" s="61"/>
      <c r="P63" s="61"/>
      <c r="Q63" s="61"/>
      <c r="R63" s="61"/>
      <c r="S63" s="61"/>
      <c r="T63" s="61"/>
      <c r="U63" s="188"/>
    </row>
    <row r="64" spans="1:21" s="115" customFormat="1" ht="12.5" hidden="1" x14ac:dyDescent="0.35">
      <c r="A64" s="60" t="s">
        <v>133</v>
      </c>
      <c r="B64" s="61"/>
      <c r="C64" s="61"/>
      <c r="D64" s="61"/>
      <c r="E64" s="61"/>
      <c r="F64" s="61"/>
      <c r="G64" s="61"/>
      <c r="H64" s="61"/>
      <c r="I64" s="61"/>
      <c r="J64" s="61"/>
      <c r="K64" s="61"/>
      <c r="L64" s="61"/>
      <c r="M64" s="61"/>
      <c r="N64" s="61"/>
      <c r="O64" s="61"/>
      <c r="P64" s="61"/>
      <c r="Q64" s="61"/>
      <c r="R64" s="61"/>
      <c r="S64" s="61"/>
      <c r="T64" s="61"/>
      <c r="U64" s="188"/>
    </row>
    <row r="65" spans="1:21" s="115" customFormat="1" ht="12.5" hidden="1" x14ac:dyDescent="0.35">
      <c r="A65" s="60" t="s">
        <v>134</v>
      </c>
      <c r="B65" s="61"/>
      <c r="C65" s="61"/>
      <c r="D65" s="61"/>
      <c r="E65" s="61"/>
      <c r="F65" s="61"/>
      <c r="G65" s="61"/>
      <c r="H65" s="61"/>
      <c r="I65" s="61"/>
      <c r="J65" s="61"/>
      <c r="K65" s="61"/>
      <c r="L65" s="61"/>
      <c r="M65" s="61"/>
      <c r="N65" s="61"/>
      <c r="O65" s="61"/>
      <c r="P65" s="61"/>
      <c r="Q65" s="61"/>
      <c r="R65" s="61"/>
      <c r="S65" s="61"/>
      <c r="T65" s="61"/>
      <c r="U65" s="188"/>
    </row>
    <row r="66" spans="1:21" s="115" customFormat="1" ht="12.5" hidden="1" x14ac:dyDescent="0.35">
      <c r="A66" s="60" t="s">
        <v>135</v>
      </c>
      <c r="B66" s="61"/>
      <c r="C66" s="61"/>
      <c r="D66" s="61"/>
      <c r="E66" s="61"/>
      <c r="F66" s="61"/>
      <c r="G66" s="61"/>
      <c r="H66" s="61"/>
      <c r="I66" s="61"/>
      <c r="J66" s="61"/>
      <c r="K66" s="61"/>
      <c r="L66" s="61"/>
      <c r="M66" s="61"/>
      <c r="N66" s="61"/>
      <c r="O66" s="61"/>
      <c r="P66" s="61"/>
      <c r="Q66" s="61"/>
      <c r="R66" s="61"/>
      <c r="S66" s="61"/>
      <c r="T66" s="61"/>
      <c r="U66" s="188"/>
    </row>
    <row r="67" spans="1:21" s="115" customFormat="1" ht="12.5" hidden="1" x14ac:dyDescent="0.35">
      <c r="A67" s="60" t="s">
        <v>136</v>
      </c>
      <c r="B67" s="61"/>
      <c r="C67" s="61"/>
      <c r="D67" s="61"/>
      <c r="E67" s="61"/>
      <c r="F67" s="61"/>
      <c r="G67" s="61"/>
      <c r="H67" s="61"/>
      <c r="I67" s="61"/>
      <c r="J67" s="61"/>
      <c r="K67" s="61"/>
      <c r="L67" s="61"/>
      <c r="M67" s="61"/>
      <c r="N67" s="61"/>
      <c r="O67" s="61"/>
      <c r="P67" s="61"/>
      <c r="Q67" s="61"/>
      <c r="R67" s="61"/>
      <c r="S67" s="61"/>
      <c r="T67" s="61"/>
      <c r="U67" s="188"/>
    </row>
    <row r="68" spans="1:21" s="115" customFormat="1" ht="12.5" hidden="1" x14ac:dyDescent="0.35">
      <c r="A68" s="60" t="s">
        <v>137</v>
      </c>
      <c r="B68" s="61"/>
      <c r="C68" s="61"/>
      <c r="D68" s="61"/>
      <c r="E68" s="61"/>
      <c r="F68" s="61"/>
      <c r="G68" s="61"/>
      <c r="H68" s="61"/>
      <c r="I68" s="61"/>
      <c r="J68" s="61"/>
      <c r="K68" s="61"/>
      <c r="L68" s="61"/>
      <c r="M68" s="61"/>
      <c r="N68" s="61"/>
      <c r="O68" s="61"/>
      <c r="P68" s="61"/>
      <c r="Q68" s="61"/>
      <c r="R68" s="61"/>
      <c r="S68" s="61"/>
      <c r="T68" s="61"/>
      <c r="U68" s="188"/>
    </row>
    <row r="69" spans="1:21" s="115" customFormat="1" ht="12.5" hidden="1" x14ac:dyDescent="0.35">
      <c r="A69" s="60" t="s">
        <v>138</v>
      </c>
      <c r="B69" s="61"/>
      <c r="C69" s="61"/>
      <c r="D69" s="61"/>
      <c r="E69" s="61"/>
      <c r="F69" s="61"/>
      <c r="G69" s="61"/>
      <c r="H69" s="61"/>
      <c r="I69" s="61"/>
      <c r="J69" s="61"/>
      <c r="K69" s="61"/>
      <c r="L69" s="61"/>
      <c r="M69" s="61"/>
      <c r="N69" s="61"/>
      <c r="O69" s="61"/>
      <c r="P69" s="61"/>
      <c r="Q69" s="61"/>
      <c r="R69" s="61"/>
      <c r="S69" s="61"/>
      <c r="T69" s="61"/>
      <c r="U69" s="188"/>
    </row>
    <row r="70" spans="1:21" s="115" customFormat="1" ht="12.5" hidden="1" x14ac:dyDescent="0.35">
      <c r="A70" s="60" t="s">
        <v>139</v>
      </c>
      <c r="B70" s="61"/>
      <c r="C70" s="61"/>
      <c r="D70" s="61"/>
      <c r="E70" s="61"/>
      <c r="F70" s="61"/>
      <c r="G70" s="61"/>
      <c r="H70" s="61"/>
      <c r="I70" s="61"/>
      <c r="J70" s="61"/>
      <c r="K70" s="61"/>
      <c r="L70" s="61"/>
      <c r="M70" s="61"/>
      <c r="N70" s="61"/>
      <c r="O70" s="61"/>
      <c r="P70" s="61"/>
      <c r="Q70" s="61"/>
      <c r="R70" s="61"/>
      <c r="S70" s="61"/>
      <c r="T70" s="61"/>
      <c r="U70" s="188"/>
    </row>
    <row r="71" spans="1:21" s="115" customFormat="1" ht="12.5" hidden="1" x14ac:dyDescent="0.35">
      <c r="A71" s="60" t="s">
        <v>140</v>
      </c>
      <c r="B71" s="61"/>
      <c r="C71" s="61"/>
      <c r="D71" s="61"/>
      <c r="E71" s="61"/>
      <c r="F71" s="61"/>
      <c r="G71" s="61"/>
      <c r="H71" s="61"/>
      <c r="I71" s="61"/>
      <c r="J71" s="61"/>
      <c r="K71" s="61"/>
      <c r="L71" s="61"/>
      <c r="M71" s="61"/>
      <c r="N71" s="61"/>
      <c r="O71" s="61"/>
      <c r="P71" s="61"/>
      <c r="Q71" s="61"/>
      <c r="R71" s="61"/>
      <c r="S71" s="61"/>
      <c r="T71" s="61"/>
      <c r="U71" s="188"/>
    </row>
    <row r="72" spans="1:21" s="115" customFormat="1" ht="12.5" hidden="1" x14ac:dyDescent="0.35">
      <c r="A72" s="60" t="s">
        <v>141</v>
      </c>
      <c r="B72" s="61"/>
      <c r="C72" s="61"/>
      <c r="D72" s="61"/>
      <c r="E72" s="61"/>
      <c r="F72" s="61"/>
      <c r="G72" s="61"/>
      <c r="H72" s="61"/>
      <c r="I72" s="61"/>
      <c r="J72" s="61"/>
      <c r="K72" s="61"/>
      <c r="L72" s="61"/>
      <c r="M72" s="61"/>
      <c r="N72" s="61"/>
      <c r="O72" s="61"/>
      <c r="P72" s="61"/>
      <c r="Q72" s="61"/>
      <c r="R72" s="61"/>
      <c r="S72" s="61"/>
      <c r="T72" s="61"/>
      <c r="U72" s="188"/>
    </row>
    <row r="73" spans="1:21" s="115" customFormat="1" ht="12.5" hidden="1" x14ac:dyDescent="0.35">
      <c r="A73" s="60" t="s">
        <v>142</v>
      </c>
      <c r="B73" s="61"/>
      <c r="C73" s="61"/>
      <c r="D73" s="61"/>
      <c r="E73" s="61"/>
      <c r="F73" s="61"/>
      <c r="G73" s="61"/>
      <c r="H73" s="61"/>
      <c r="I73" s="61"/>
      <c r="J73" s="61"/>
      <c r="K73" s="61"/>
      <c r="L73" s="61"/>
      <c r="M73" s="61"/>
      <c r="N73" s="61"/>
      <c r="O73" s="61"/>
      <c r="P73" s="61"/>
      <c r="Q73" s="61"/>
      <c r="R73" s="61"/>
      <c r="S73" s="61"/>
      <c r="T73" s="61"/>
      <c r="U73" s="188"/>
    </row>
    <row r="74" spans="1:21" s="115" customFormat="1" ht="12.5" hidden="1" x14ac:dyDescent="0.35">
      <c r="A74" s="60" t="s">
        <v>143</v>
      </c>
      <c r="B74" s="61"/>
      <c r="C74" s="61"/>
      <c r="D74" s="61"/>
      <c r="E74" s="61"/>
      <c r="F74" s="61"/>
      <c r="G74" s="61"/>
      <c r="H74" s="61"/>
      <c r="I74" s="61"/>
      <c r="J74" s="61"/>
      <c r="K74" s="61"/>
      <c r="L74" s="61"/>
      <c r="M74" s="61"/>
      <c r="N74" s="61"/>
      <c r="O74" s="61"/>
      <c r="P74" s="61"/>
      <c r="Q74" s="61"/>
      <c r="R74" s="61"/>
      <c r="S74" s="61"/>
      <c r="T74" s="61"/>
      <c r="U74" s="188"/>
    </row>
    <row r="75" spans="1:21" s="115" customFormat="1" ht="12.5" hidden="1" x14ac:dyDescent="0.35">
      <c r="A75" s="60" t="s">
        <v>144</v>
      </c>
      <c r="B75" s="61"/>
      <c r="C75" s="61"/>
      <c r="D75" s="61"/>
      <c r="E75" s="61"/>
      <c r="F75" s="61"/>
      <c r="G75" s="61"/>
      <c r="H75" s="61"/>
      <c r="I75" s="61"/>
      <c r="J75" s="61"/>
      <c r="K75" s="61"/>
      <c r="L75" s="61"/>
      <c r="M75" s="61"/>
      <c r="N75" s="61"/>
      <c r="O75" s="61"/>
      <c r="P75" s="61"/>
      <c r="Q75" s="61"/>
      <c r="R75" s="61"/>
      <c r="S75" s="61"/>
      <c r="T75" s="61"/>
      <c r="U75" s="188"/>
    </row>
    <row r="76" spans="1:21" s="115" customFormat="1" ht="12.5" hidden="1" x14ac:dyDescent="0.35">
      <c r="A76" s="60" t="s">
        <v>145</v>
      </c>
      <c r="B76" s="61"/>
      <c r="C76" s="61"/>
      <c r="D76" s="61"/>
      <c r="E76" s="61"/>
      <c r="F76" s="61"/>
      <c r="G76" s="61"/>
      <c r="H76" s="61"/>
      <c r="I76" s="61"/>
      <c r="J76" s="61"/>
      <c r="K76" s="61"/>
      <c r="L76" s="61"/>
      <c r="M76" s="61"/>
      <c r="N76" s="61"/>
      <c r="O76" s="61"/>
      <c r="P76" s="61"/>
      <c r="Q76" s="61"/>
      <c r="R76" s="61"/>
      <c r="S76" s="61"/>
      <c r="T76" s="61"/>
      <c r="U76" s="188"/>
    </row>
    <row r="77" spans="1:21" s="115" customFormat="1" ht="12.5" hidden="1" x14ac:dyDescent="0.35">
      <c r="A77" s="60" t="s">
        <v>146</v>
      </c>
      <c r="B77" s="61"/>
      <c r="C77" s="61"/>
      <c r="D77" s="61"/>
      <c r="E77" s="61"/>
      <c r="F77" s="61"/>
      <c r="G77" s="61"/>
      <c r="H77" s="61"/>
      <c r="I77" s="61"/>
      <c r="J77" s="61"/>
      <c r="K77" s="61"/>
      <c r="L77" s="61"/>
      <c r="M77" s="61"/>
      <c r="N77" s="61"/>
      <c r="O77" s="61"/>
      <c r="P77" s="61"/>
      <c r="Q77" s="61"/>
      <c r="R77" s="61"/>
      <c r="S77" s="61"/>
      <c r="T77" s="61"/>
      <c r="U77" s="188"/>
    </row>
    <row r="78" spans="1:21" s="115" customFormat="1" ht="12.5" hidden="1" x14ac:dyDescent="0.35">
      <c r="A78" s="60" t="s">
        <v>147</v>
      </c>
      <c r="B78" s="61"/>
      <c r="C78" s="61"/>
      <c r="D78" s="61"/>
      <c r="E78" s="61"/>
      <c r="F78" s="61"/>
      <c r="G78" s="61"/>
      <c r="H78" s="61"/>
      <c r="I78" s="61"/>
      <c r="J78" s="61"/>
      <c r="K78" s="61"/>
      <c r="L78" s="61"/>
      <c r="M78" s="61"/>
      <c r="N78" s="61"/>
      <c r="O78" s="61"/>
      <c r="P78" s="61"/>
      <c r="Q78" s="61"/>
      <c r="R78" s="61"/>
      <c r="S78" s="61"/>
      <c r="T78" s="61"/>
      <c r="U78" s="188"/>
    </row>
    <row r="79" spans="1:21" s="115" customFormat="1" ht="12.5" hidden="1" x14ac:dyDescent="0.35">
      <c r="A79" s="60" t="s">
        <v>148</v>
      </c>
      <c r="B79" s="61"/>
      <c r="C79" s="61"/>
      <c r="D79" s="61"/>
      <c r="E79" s="61"/>
      <c r="F79" s="61"/>
      <c r="G79" s="61"/>
      <c r="H79" s="61"/>
      <c r="I79" s="61"/>
      <c r="J79" s="61"/>
      <c r="K79" s="61"/>
      <c r="L79" s="61"/>
      <c r="M79" s="61"/>
      <c r="N79" s="61"/>
      <c r="O79" s="61"/>
      <c r="P79" s="61"/>
      <c r="Q79" s="61"/>
      <c r="R79" s="61"/>
      <c r="S79" s="61"/>
      <c r="T79" s="61"/>
      <c r="U79" s="188"/>
    </row>
    <row r="80" spans="1:21" s="115" customFormat="1" ht="12.5" hidden="1" x14ac:dyDescent="0.35">
      <c r="A80" s="60" t="s">
        <v>149</v>
      </c>
      <c r="B80" s="61"/>
      <c r="C80" s="61"/>
      <c r="D80" s="61"/>
      <c r="E80" s="61"/>
      <c r="F80" s="61"/>
      <c r="G80" s="61"/>
      <c r="H80" s="61"/>
      <c r="I80" s="61"/>
      <c r="J80" s="61"/>
      <c r="K80" s="61"/>
      <c r="L80" s="61"/>
      <c r="M80" s="61"/>
      <c r="N80" s="61"/>
      <c r="O80" s="61"/>
      <c r="P80" s="61"/>
      <c r="Q80" s="61"/>
      <c r="R80" s="61"/>
      <c r="S80" s="61"/>
      <c r="T80" s="61"/>
      <c r="U80" s="188"/>
    </row>
    <row r="81" spans="1:21" s="115" customFormat="1" ht="12.5" hidden="1" x14ac:dyDescent="0.35">
      <c r="A81" s="60" t="s">
        <v>150</v>
      </c>
      <c r="B81" s="61"/>
      <c r="C81" s="61"/>
      <c r="D81" s="61"/>
      <c r="E81" s="61"/>
      <c r="F81" s="61"/>
      <c r="G81" s="61"/>
      <c r="H81" s="61"/>
      <c r="I81" s="61"/>
      <c r="J81" s="61"/>
      <c r="K81" s="61"/>
      <c r="L81" s="61"/>
      <c r="M81" s="61"/>
      <c r="N81" s="61"/>
      <c r="O81" s="61"/>
      <c r="P81" s="61"/>
      <c r="Q81" s="61"/>
      <c r="R81" s="61"/>
      <c r="S81" s="61"/>
      <c r="T81" s="61"/>
      <c r="U81" s="188"/>
    </row>
    <row r="82" spans="1:21" s="115" customFormat="1" ht="12.5" hidden="1" x14ac:dyDescent="0.35">
      <c r="A82" s="60" t="s">
        <v>151</v>
      </c>
      <c r="B82" s="61"/>
      <c r="C82" s="61"/>
      <c r="D82" s="61"/>
      <c r="E82" s="61"/>
      <c r="F82" s="61"/>
      <c r="G82" s="61"/>
      <c r="H82" s="61"/>
      <c r="I82" s="61"/>
      <c r="J82" s="61"/>
      <c r="K82" s="61"/>
      <c r="L82" s="61"/>
      <c r="M82" s="61"/>
      <c r="N82" s="61"/>
      <c r="O82" s="61"/>
      <c r="P82" s="61"/>
      <c r="Q82" s="61"/>
      <c r="R82" s="61"/>
      <c r="S82" s="61"/>
      <c r="T82" s="61"/>
      <c r="U82" s="188"/>
    </row>
    <row r="83" spans="1:21" s="115" customFormat="1" ht="12.5" hidden="1" x14ac:dyDescent="0.35">
      <c r="A83" s="60" t="s">
        <v>152</v>
      </c>
      <c r="B83" s="61"/>
      <c r="C83" s="61"/>
      <c r="D83" s="61"/>
      <c r="E83" s="61"/>
      <c r="F83" s="61"/>
      <c r="G83" s="61"/>
      <c r="H83" s="61"/>
      <c r="I83" s="61"/>
      <c r="J83" s="61"/>
      <c r="K83" s="61"/>
      <c r="L83" s="61"/>
      <c r="M83" s="61"/>
      <c r="N83" s="61"/>
      <c r="O83" s="61"/>
      <c r="P83" s="61"/>
      <c r="Q83" s="61"/>
      <c r="R83" s="61"/>
      <c r="S83" s="61"/>
      <c r="T83" s="61"/>
      <c r="U83" s="188"/>
    </row>
    <row r="84" spans="1:21" s="115" customFormat="1" ht="12.5" hidden="1" x14ac:dyDescent="0.35">
      <c r="A84" s="60" t="s">
        <v>153</v>
      </c>
      <c r="B84" s="61"/>
      <c r="C84" s="61"/>
      <c r="D84" s="61"/>
      <c r="E84" s="61"/>
      <c r="F84" s="61"/>
      <c r="G84" s="61"/>
      <c r="H84" s="61"/>
      <c r="I84" s="61"/>
      <c r="J84" s="61"/>
      <c r="K84" s="61"/>
      <c r="L84" s="61"/>
      <c r="M84" s="61"/>
      <c r="N84" s="61"/>
      <c r="O84" s="61"/>
      <c r="P84" s="61"/>
      <c r="Q84" s="61"/>
      <c r="R84" s="61"/>
      <c r="S84" s="61"/>
      <c r="T84" s="61"/>
      <c r="U84" s="188"/>
    </row>
    <row r="85" spans="1:21" s="115" customFormat="1" ht="12.5" hidden="1" x14ac:dyDescent="0.35">
      <c r="A85" s="60" t="s">
        <v>154</v>
      </c>
      <c r="B85" s="61"/>
      <c r="C85" s="61"/>
      <c r="D85" s="61"/>
      <c r="E85" s="61"/>
      <c r="F85" s="61"/>
      <c r="G85" s="61"/>
      <c r="H85" s="61"/>
      <c r="I85" s="61"/>
      <c r="J85" s="61"/>
      <c r="K85" s="61"/>
      <c r="L85" s="61"/>
      <c r="M85" s="61"/>
      <c r="N85" s="61"/>
      <c r="O85" s="61"/>
      <c r="P85" s="61"/>
      <c r="Q85" s="61"/>
      <c r="R85" s="61"/>
      <c r="S85" s="61"/>
      <c r="T85" s="61"/>
      <c r="U85" s="188"/>
    </row>
    <row r="86" spans="1:21" s="115" customFormat="1" ht="12.5" hidden="1" x14ac:dyDescent="0.35">
      <c r="A86" s="60" t="s">
        <v>155</v>
      </c>
      <c r="B86" s="61"/>
      <c r="C86" s="61"/>
      <c r="D86" s="61"/>
      <c r="E86" s="61"/>
      <c r="F86" s="61"/>
      <c r="G86" s="61"/>
      <c r="H86" s="61"/>
      <c r="I86" s="61"/>
      <c r="J86" s="61"/>
      <c r="K86" s="61"/>
      <c r="L86" s="61"/>
      <c r="M86" s="61"/>
      <c r="N86" s="61"/>
      <c r="O86" s="61"/>
      <c r="P86" s="61"/>
      <c r="Q86" s="61"/>
      <c r="R86" s="61"/>
      <c r="S86" s="61"/>
      <c r="T86" s="61"/>
      <c r="U86" s="188"/>
    </row>
    <row r="87" spans="1:21" s="115" customFormat="1" ht="12.5" hidden="1" x14ac:dyDescent="0.35">
      <c r="A87" s="60" t="s">
        <v>156</v>
      </c>
      <c r="B87" s="61"/>
      <c r="C87" s="61"/>
      <c r="D87" s="61"/>
      <c r="E87" s="61"/>
      <c r="F87" s="61"/>
      <c r="G87" s="61"/>
      <c r="H87" s="61"/>
      <c r="I87" s="61"/>
      <c r="J87" s="61"/>
      <c r="K87" s="61"/>
      <c r="L87" s="61"/>
      <c r="M87" s="61"/>
      <c r="N87" s="61"/>
      <c r="O87" s="61"/>
      <c r="P87" s="61"/>
      <c r="Q87" s="61"/>
      <c r="R87" s="61"/>
      <c r="S87" s="61"/>
      <c r="T87" s="61"/>
      <c r="U87" s="188"/>
    </row>
    <row r="88" spans="1:21" s="115" customFormat="1" ht="12.5" hidden="1" x14ac:dyDescent="0.35">
      <c r="A88" s="60" t="s">
        <v>157</v>
      </c>
      <c r="B88" s="61"/>
      <c r="C88" s="61"/>
      <c r="D88" s="61"/>
      <c r="E88" s="61"/>
      <c r="F88" s="61"/>
      <c r="G88" s="61"/>
      <c r="H88" s="61"/>
      <c r="I88" s="61"/>
      <c r="J88" s="61"/>
      <c r="K88" s="61"/>
      <c r="L88" s="61"/>
      <c r="M88" s="61"/>
      <c r="N88" s="61"/>
      <c r="O88" s="61"/>
      <c r="P88" s="61"/>
      <c r="Q88" s="61"/>
      <c r="R88" s="61"/>
      <c r="S88" s="61"/>
      <c r="T88" s="61"/>
      <c r="U88" s="188"/>
    </row>
    <row r="89" spans="1:21" s="115" customFormat="1" ht="12.5" hidden="1" x14ac:dyDescent="0.35">
      <c r="A89" s="60" t="s">
        <v>158</v>
      </c>
      <c r="B89" s="61"/>
      <c r="C89" s="61"/>
      <c r="D89" s="61"/>
      <c r="E89" s="61"/>
      <c r="F89" s="61"/>
      <c r="G89" s="61"/>
      <c r="H89" s="61"/>
      <c r="I89" s="61"/>
      <c r="J89" s="61"/>
      <c r="K89" s="61"/>
      <c r="L89" s="61"/>
      <c r="M89" s="61"/>
      <c r="N89" s="61"/>
      <c r="O89" s="61"/>
      <c r="P89" s="61"/>
      <c r="Q89" s="61"/>
      <c r="R89" s="61"/>
      <c r="S89" s="61"/>
      <c r="T89" s="61"/>
      <c r="U89" s="188"/>
    </row>
    <row r="90" spans="1:21" s="115" customFormat="1" ht="12.5" hidden="1" x14ac:dyDescent="0.35">
      <c r="A90" s="60" t="s">
        <v>159</v>
      </c>
      <c r="B90" s="61"/>
      <c r="C90" s="61"/>
      <c r="D90" s="61"/>
      <c r="E90" s="61"/>
      <c r="F90" s="61"/>
      <c r="G90" s="61"/>
      <c r="H90" s="61"/>
      <c r="I90" s="61"/>
      <c r="J90" s="61"/>
      <c r="K90" s="61"/>
      <c r="L90" s="61"/>
      <c r="M90" s="61"/>
      <c r="N90" s="61"/>
      <c r="O90" s="61"/>
      <c r="P90" s="61"/>
      <c r="Q90" s="61"/>
      <c r="R90" s="61"/>
      <c r="S90" s="61"/>
      <c r="T90" s="61"/>
      <c r="U90" s="188"/>
    </row>
    <row r="91" spans="1:21" s="115" customFormat="1" ht="12.5" hidden="1" x14ac:dyDescent="0.35">
      <c r="A91" s="60" t="s">
        <v>160</v>
      </c>
      <c r="B91" s="61"/>
      <c r="C91" s="61"/>
      <c r="D91" s="61"/>
      <c r="E91" s="61"/>
      <c r="F91" s="61"/>
      <c r="G91" s="61"/>
      <c r="H91" s="61"/>
      <c r="I91" s="61"/>
      <c r="J91" s="61"/>
      <c r="K91" s="61"/>
      <c r="L91" s="61"/>
      <c r="M91" s="61"/>
      <c r="N91" s="61"/>
      <c r="O91" s="61"/>
      <c r="P91" s="61"/>
      <c r="Q91" s="61"/>
      <c r="R91" s="61"/>
      <c r="S91" s="61"/>
      <c r="T91" s="61"/>
      <c r="U91" s="188"/>
    </row>
    <row r="92" spans="1:21" s="115" customFormat="1" ht="12.5" hidden="1" x14ac:dyDescent="0.35">
      <c r="A92" s="60" t="s">
        <v>161</v>
      </c>
      <c r="B92" s="61"/>
      <c r="C92" s="61"/>
      <c r="D92" s="61"/>
      <c r="E92" s="61"/>
      <c r="F92" s="61"/>
      <c r="G92" s="61"/>
      <c r="H92" s="61"/>
      <c r="I92" s="61"/>
      <c r="J92" s="61"/>
      <c r="K92" s="61"/>
      <c r="L92" s="61"/>
      <c r="M92" s="61"/>
      <c r="N92" s="61"/>
      <c r="O92" s="61"/>
      <c r="P92" s="61"/>
      <c r="Q92" s="61"/>
      <c r="R92" s="61"/>
      <c r="S92" s="61"/>
      <c r="T92" s="61"/>
      <c r="U92" s="188"/>
    </row>
    <row r="93" spans="1:21" s="115" customFormat="1" ht="12.5" hidden="1" x14ac:dyDescent="0.35">
      <c r="A93" s="60" t="s">
        <v>162</v>
      </c>
      <c r="B93" s="61"/>
      <c r="C93" s="61"/>
      <c r="D93" s="61"/>
      <c r="E93" s="61"/>
      <c r="F93" s="61"/>
      <c r="G93" s="61"/>
      <c r="H93" s="61"/>
      <c r="I93" s="61"/>
      <c r="J93" s="61"/>
      <c r="K93" s="61"/>
      <c r="L93" s="61"/>
      <c r="M93" s="61"/>
      <c r="N93" s="61"/>
      <c r="O93" s="61"/>
      <c r="P93" s="61"/>
      <c r="Q93" s="61"/>
      <c r="R93" s="61"/>
      <c r="S93" s="61"/>
      <c r="T93" s="61"/>
      <c r="U93" s="188"/>
    </row>
    <row r="94" spans="1:21" s="115" customFormat="1" ht="12.5" hidden="1" x14ac:dyDescent="0.35">
      <c r="A94" s="60" t="s">
        <v>163</v>
      </c>
      <c r="B94" s="61"/>
      <c r="C94" s="61"/>
      <c r="D94" s="61"/>
      <c r="E94" s="61"/>
      <c r="F94" s="61"/>
      <c r="G94" s="61"/>
      <c r="H94" s="61"/>
      <c r="I94" s="61"/>
      <c r="J94" s="61"/>
      <c r="K94" s="61"/>
      <c r="L94" s="61"/>
      <c r="M94" s="61"/>
      <c r="N94" s="61"/>
      <c r="O94" s="61"/>
      <c r="P94" s="61"/>
      <c r="Q94" s="61"/>
      <c r="R94" s="61"/>
      <c r="S94" s="61"/>
      <c r="T94" s="61"/>
      <c r="U94" s="188"/>
    </row>
    <row r="95" spans="1:21" s="115" customFormat="1" ht="12.5" hidden="1" x14ac:dyDescent="0.35">
      <c r="A95" s="60" t="s">
        <v>164</v>
      </c>
      <c r="B95" s="61"/>
      <c r="C95" s="61"/>
      <c r="D95" s="61"/>
      <c r="E95" s="61"/>
      <c r="F95" s="61"/>
      <c r="G95" s="61"/>
      <c r="H95" s="61"/>
      <c r="I95" s="61"/>
      <c r="J95" s="61"/>
      <c r="K95" s="61"/>
      <c r="L95" s="61"/>
      <c r="M95" s="61"/>
      <c r="N95" s="61"/>
      <c r="O95" s="61"/>
      <c r="P95" s="61"/>
      <c r="Q95" s="61"/>
      <c r="R95" s="61"/>
      <c r="S95" s="61"/>
      <c r="T95" s="61"/>
      <c r="U95" s="188"/>
    </row>
    <row r="96" spans="1:21" s="115" customFormat="1" ht="12.5" hidden="1" x14ac:dyDescent="0.35">
      <c r="A96" s="60" t="s">
        <v>165</v>
      </c>
      <c r="B96" s="61"/>
      <c r="C96" s="61"/>
      <c r="D96" s="61"/>
      <c r="E96" s="61"/>
      <c r="F96" s="61"/>
      <c r="G96" s="61"/>
      <c r="H96" s="61"/>
      <c r="I96" s="61"/>
      <c r="J96" s="61"/>
      <c r="K96" s="61"/>
      <c r="L96" s="61"/>
      <c r="M96" s="61"/>
      <c r="N96" s="61"/>
      <c r="O96" s="61"/>
      <c r="P96" s="61"/>
      <c r="Q96" s="61"/>
      <c r="R96" s="61"/>
      <c r="S96" s="61"/>
      <c r="T96" s="61"/>
      <c r="U96" s="188"/>
    </row>
    <row r="97" spans="1:21" s="115" customFormat="1" ht="12.5" hidden="1" x14ac:dyDescent="0.35">
      <c r="A97" s="60" t="s">
        <v>166</v>
      </c>
      <c r="B97" s="61"/>
      <c r="C97" s="61"/>
      <c r="D97" s="61"/>
      <c r="E97" s="61"/>
      <c r="F97" s="61"/>
      <c r="G97" s="61"/>
      <c r="H97" s="61"/>
      <c r="I97" s="61"/>
      <c r="J97" s="61"/>
      <c r="K97" s="61"/>
      <c r="L97" s="61"/>
      <c r="M97" s="61"/>
      <c r="N97" s="61"/>
      <c r="O97" s="61"/>
      <c r="P97" s="61"/>
      <c r="Q97" s="61"/>
      <c r="R97" s="61"/>
      <c r="S97" s="61"/>
      <c r="T97" s="61"/>
      <c r="U97" s="188"/>
    </row>
    <row r="98" spans="1:21" s="115" customFormat="1" ht="12.5" hidden="1" x14ac:dyDescent="0.35">
      <c r="A98" s="60" t="s">
        <v>167</v>
      </c>
      <c r="B98" s="61"/>
      <c r="C98" s="61"/>
      <c r="D98" s="61"/>
      <c r="E98" s="61"/>
      <c r="F98" s="61"/>
      <c r="G98" s="61"/>
      <c r="H98" s="61"/>
      <c r="I98" s="61"/>
      <c r="J98" s="61"/>
      <c r="K98" s="61"/>
      <c r="L98" s="61"/>
      <c r="M98" s="61"/>
      <c r="N98" s="61"/>
      <c r="O98" s="61"/>
      <c r="P98" s="61"/>
      <c r="Q98" s="61"/>
      <c r="R98" s="61"/>
      <c r="S98" s="61"/>
      <c r="T98" s="61"/>
      <c r="U98" s="188"/>
    </row>
    <row r="99" spans="1:21" s="115" customFormat="1" ht="12.5" hidden="1" x14ac:dyDescent="0.35">
      <c r="A99" s="60" t="s">
        <v>168</v>
      </c>
      <c r="B99" s="61"/>
      <c r="C99" s="61"/>
      <c r="D99" s="61"/>
      <c r="E99" s="61"/>
      <c r="F99" s="61"/>
      <c r="G99" s="61"/>
      <c r="H99" s="61"/>
      <c r="I99" s="61"/>
      <c r="J99" s="61"/>
      <c r="K99" s="61"/>
      <c r="L99" s="61"/>
      <c r="M99" s="61"/>
      <c r="N99" s="61"/>
      <c r="O99" s="61"/>
      <c r="P99" s="61"/>
      <c r="Q99" s="61"/>
      <c r="R99" s="61"/>
      <c r="S99" s="61"/>
      <c r="T99" s="61"/>
      <c r="U99" s="188"/>
    </row>
    <row r="100" spans="1:21" s="115" customFormat="1" ht="12.5" hidden="1" x14ac:dyDescent="0.35">
      <c r="A100" s="60" t="s">
        <v>169</v>
      </c>
      <c r="B100" s="61"/>
      <c r="C100" s="61"/>
      <c r="D100" s="61"/>
      <c r="E100" s="61"/>
      <c r="F100" s="61"/>
      <c r="G100" s="61"/>
      <c r="H100" s="61"/>
      <c r="I100" s="61"/>
      <c r="J100" s="61"/>
      <c r="K100" s="61"/>
      <c r="L100" s="61"/>
      <c r="M100" s="61"/>
      <c r="N100" s="61"/>
      <c r="O100" s="61"/>
      <c r="P100" s="61"/>
      <c r="Q100" s="61"/>
      <c r="R100" s="61"/>
      <c r="S100" s="61"/>
      <c r="T100" s="61"/>
      <c r="U100" s="188"/>
    </row>
    <row r="101" spans="1:21" s="115" customFormat="1" ht="12.5" hidden="1" x14ac:dyDescent="0.35">
      <c r="A101" s="60" t="s">
        <v>170</v>
      </c>
      <c r="B101" s="61"/>
      <c r="C101" s="61"/>
      <c r="D101" s="61"/>
      <c r="E101" s="61"/>
      <c r="F101" s="61"/>
      <c r="G101" s="61"/>
      <c r="H101" s="61"/>
      <c r="I101" s="61"/>
      <c r="J101" s="61"/>
      <c r="K101" s="61"/>
      <c r="L101" s="61"/>
      <c r="M101" s="61"/>
      <c r="N101" s="61"/>
      <c r="O101" s="61"/>
      <c r="P101" s="61"/>
      <c r="Q101" s="61"/>
      <c r="R101" s="61"/>
      <c r="S101" s="61"/>
      <c r="T101" s="61"/>
      <c r="U101" s="188"/>
    </row>
    <row r="102" spans="1:21" s="115" customFormat="1" ht="12.5" hidden="1" x14ac:dyDescent="0.35">
      <c r="A102" s="60" t="s">
        <v>171</v>
      </c>
      <c r="B102" s="61"/>
      <c r="C102" s="61"/>
      <c r="D102" s="61"/>
      <c r="E102" s="61"/>
      <c r="F102" s="61"/>
      <c r="G102" s="61"/>
      <c r="H102" s="61"/>
      <c r="I102" s="61"/>
      <c r="J102" s="61"/>
      <c r="K102" s="61"/>
      <c r="L102" s="61"/>
      <c r="M102" s="61"/>
      <c r="N102" s="61"/>
      <c r="O102" s="61"/>
      <c r="P102" s="61"/>
      <c r="Q102" s="61"/>
      <c r="R102" s="61"/>
      <c r="S102" s="61"/>
      <c r="T102" s="61"/>
      <c r="U102" s="188"/>
    </row>
    <row r="103" spans="1:21" s="115" customFormat="1" ht="12.5" hidden="1" x14ac:dyDescent="0.35">
      <c r="A103" s="60" t="s">
        <v>172</v>
      </c>
      <c r="B103" s="61"/>
      <c r="C103" s="61"/>
      <c r="D103" s="61"/>
      <c r="E103" s="61"/>
      <c r="F103" s="61"/>
      <c r="G103" s="61"/>
      <c r="H103" s="61"/>
      <c r="I103" s="61"/>
      <c r="J103" s="61"/>
      <c r="K103" s="61"/>
      <c r="L103" s="61"/>
      <c r="M103" s="61"/>
      <c r="N103" s="61"/>
      <c r="O103" s="61"/>
      <c r="P103" s="61"/>
      <c r="Q103" s="61"/>
      <c r="R103" s="61"/>
      <c r="S103" s="61"/>
      <c r="T103" s="61"/>
      <c r="U103" s="188"/>
    </row>
    <row r="104" spans="1:21" s="115" customFormat="1" ht="12.5" hidden="1" x14ac:dyDescent="0.35">
      <c r="A104" s="60" t="s">
        <v>173</v>
      </c>
      <c r="B104" s="61"/>
      <c r="C104" s="61"/>
      <c r="D104" s="61"/>
      <c r="E104" s="61"/>
      <c r="F104" s="61"/>
      <c r="G104" s="61"/>
      <c r="H104" s="61"/>
      <c r="I104" s="61"/>
      <c r="J104" s="61"/>
      <c r="K104" s="61"/>
      <c r="L104" s="61"/>
      <c r="M104" s="61"/>
      <c r="N104" s="61"/>
      <c r="O104" s="61"/>
      <c r="P104" s="61"/>
      <c r="Q104" s="61"/>
      <c r="R104" s="61"/>
      <c r="S104" s="61"/>
      <c r="T104" s="61"/>
      <c r="U104" s="188"/>
    </row>
    <row r="105" spans="1:21" s="115" customFormat="1" ht="12.5" hidden="1" x14ac:dyDescent="0.35">
      <c r="A105" s="60" t="s">
        <v>174</v>
      </c>
      <c r="B105" s="61"/>
      <c r="C105" s="61"/>
      <c r="D105" s="61"/>
      <c r="E105" s="61"/>
      <c r="F105" s="61"/>
      <c r="G105" s="61"/>
      <c r="H105" s="61"/>
      <c r="I105" s="61"/>
      <c r="J105" s="61"/>
      <c r="K105" s="61"/>
      <c r="L105" s="61"/>
      <c r="M105" s="61"/>
      <c r="N105" s="61"/>
      <c r="O105" s="61"/>
      <c r="P105" s="61"/>
      <c r="Q105" s="61"/>
      <c r="R105" s="61"/>
      <c r="S105" s="61"/>
      <c r="T105" s="61"/>
      <c r="U105" s="188"/>
    </row>
    <row r="106" spans="1:21" s="115" customFormat="1" ht="12.5" hidden="1" x14ac:dyDescent="0.35">
      <c r="A106" s="60" t="s">
        <v>175</v>
      </c>
      <c r="B106" s="61"/>
      <c r="C106" s="61"/>
      <c r="D106" s="61"/>
      <c r="E106" s="61"/>
      <c r="F106" s="61"/>
      <c r="G106" s="61"/>
      <c r="H106" s="61"/>
      <c r="I106" s="61"/>
      <c r="J106" s="61"/>
      <c r="K106" s="61"/>
      <c r="L106" s="61"/>
      <c r="M106" s="61"/>
      <c r="N106" s="61"/>
      <c r="O106" s="61"/>
      <c r="P106" s="61"/>
      <c r="Q106" s="61"/>
      <c r="R106" s="61"/>
      <c r="S106" s="61"/>
      <c r="T106" s="61"/>
      <c r="U106" s="188"/>
    </row>
    <row r="107" spans="1:21" s="115" customFormat="1" ht="12.5" hidden="1" x14ac:dyDescent="0.35">
      <c r="A107" s="60" t="s">
        <v>176</v>
      </c>
      <c r="B107" s="61"/>
      <c r="C107" s="61"/>
      <c r="D107" s="61"/>
      <c r="E107" s="61"/>
      <c r="F107" s="61"/>
      <c r="G107" s="61"/>
      <c r="H107" s="61"/>
      <c r="I107" s="61"/>
      <c r="J107" s="61"/>
      <c r="K107" s="61"/>
      <c r="L107" s="61"/>
      <c r="M107" s="61"/>
      <c r="N107" s="61"/>
      <c r="O107" s="61"/>
      <c r="P107" s="61"/>
      <c r="Q107" s="61"/>
      <c r="R107" s="61"/>
      <c r="S107" s="61"/>
      <c r="T107" s="61"/>
      <c r="U107" s="188"/>
    </row>
    <row r="108" spans="1:21" s="115" customFormat="1" ht="12.5" hidden="1" x14ac:dyDescent="0.35">
      <c r="A108" s="60" t="s">
        <v>177</v>
      </c>
      <c r="B108" s="61"/>
      <c r="C108" s="61"/>
      <c r="D108" s="61"/>
      <c r="E108" s="61"/>
      <c r="F108" s="61"/>
      <c r="G108" s="61"/>
      <c r="H108" s="61"/>
      <c r="I108" s="61"/>
      <c r="J108" s="61"/>
      <c r="K108" s="61"/>
      <c r="L108" s="61"/>
      <c r="M108" s="61"/>
      <c r="N108" s="61"/>
      <c r="O108" s="61"/>
      <c r="P108" s="61"/>
      <c r="Q108" s="61"/>
      <c r="R108" s="61"/>
      <c r="S108" s="61"/>
      <c r="T108" s="61"/>
      <c r="U108" s="188"/>
    </row>
    <row r="109" spans="1:21" s="115" customFormat="1" ht="12.5" hidden="1" x14ac:dyDescent="0.35">
      <c r="A109" s="60" t="s">
        <v>178</v>
      </c>
      <c r="B109" s="61"/>
      <c r="C109" s="61"/>
      <c r="D109" s="61"/>
      <c r="E109" s="61"/>
      <c r="F109" s="61"/>
      <c r="G109" s="61"/>
      <c r="H109" s="61"/>
      <c r="I109" s="61"/>
      <c r="J109" s="61"/>
      <c r="K109" s="61"/>
      <c r="L109" s="61"/>
      <c r="M109" s="61"/>
      <c r="N109" s="61"/>
      <c r="O109" s="61"/>
      <c r="P109" s="61"/>
      <c r="Q109" s="61"/>
      <c r="R109" s="61"/>
      <c r="S109" s="61"/>
      <c r="T109" s="61"/>
      <c r="U109" s="188"/>
    </row>
    <row r="110" spans="1:21" s="115" customFormat="1" ht="12.5" hidden="1" x14ac:dyDescent="0.35">
      <c r="A110" s="60" t="s">
        <v>179</v>
      </c>
      <c r="B110" s="61"/>
      <c r="C110" s="61"/>
      <c r="D110" s="61"/>
      <c r="E110" s="61"/>
      <c r="F110" s="61"/>
      <c r="G110" s="61"/>
      <c r="H110" s="61"/>
      <c r="I110" s="61"/>
      <c r="J110" s="61"/>
      <c r="K110" s="61"/>
      <c r="L110" s="61"/>
      <c r="M110" s="61"/>
      <c r="N110" s="61"/>
      <c r="O110" s="61"/>
      <c r="P110" s="61"/>
      <c r="Q110" s="61"/>
      <c r="R110" s="61"/>
      <c r="S110" s="61"/>
      <c r="T110" s="61"/>
      <c r="U110" s="188"/>
    </row>
    <row r="111" spans="1:21" s="115" customFormat="1" ht="12.5" hidden="1" x14ac:dyDescent="0.35">
      <c r="A111" s="60" t="s">
        <v>180</v>
      </c>
      <c r="B111" s="61"/>
      <c r="C111" s="61"/>
      <c r="D111" s="61"/>
      <c r="E111" s="61"/>
      <c r="F111" s="61"/>
      <c r="G111" s="61"/>
      <c r="H111" s="61"/>
      <c r="I111" s="61"/>
      <c r="J111" s="61"/>
      <c r="K111" s="61"/>
      <c r="L111" s="61"/>
      <c r="M111" s="61"/>
      <c r="N111" s="61"/>
      <c r="O111" s="61"/>
      <c r="P111" s="61"/>
      <c r="Q111" s="61"/>
      <c r="R111" s="61"/>
      <c r="S111" s="61"/>
      <c r="T111" s="61"/>
      <c r="U111" s="188"/>
    </row>
    <row r="112" spans="1:21" s="115" customFormat="1" ht="12.5" hidden="1" x14ac:dyDescent="0.35">
      <c r="A112" s="60" t="s">
        <v>181</v>
      </c>
      <c r="B112" s="61"/>
      <c r="C112" s="61"/>
      <c r="D112" s="61"/>
      <c r="E112" s="61"/>
      <c r="F112" s="61"/>
      <c r="G112" s="61"/>
      <c r="H112" s="61"/>
      <c r="I112" s="61"/>
      <c r="J112" s="61"/>
      <c r="K112" s="61"/>
      <c r="L112" s="61"/>
      <c r="M112" s="61"/>
      <c r="N112" s="61"/>
      <c r="O112" s="61"/>
      <c r="P112" s="61"/>
      <c r="Q112" s="61"/>
      <c r="R112" s="61"/>
      <c r="S112" s="61"/>
      <c r="T112" s="61"/>
      <c r="U112" s="188"/>
    </row>
    <row r="113" spans="1:21" s="115" customFormat="1" ht="12.5" hidden="1" x14ac:dyDescent="0.35">
      <c r="A113" s="60" t="s">
        <v>182</v>
      </c>
      <c r="B113" s="61"/>
      <c r="C113" s="61"/>
      <c r="D113" s="61"/>
      <c r="E113" s="61"/>
      <c r="F113" s="61"/>
      <c r="G113" s="61"/>
      <c r="H113" s="61"/>
      <c r="I113" s="61"/>
      <c r="J113" s="61"/>
      <c r="K113" s="61"/>
      <c r="L113" s="61"/>
      <c r="M113" s="61"/>
      <c r="N113" s="61"/>
      <c r="O113" s="61"/>
      <c r="P113" s="61"/>
      <c r="Q113" s="61"/>
      <c r="R113" s="61"/>
      <c r="S113" s="61"/>
      <c r="T113" s="61"/>
      <c r="U113" s="188"/>
    </row>
    <row r="114" spans="1:21" s="115" customFormat="1" ht="12.5" hidden="1" x14ac:dyDescent="0.35">
      <c r="A114" s="60" t="s">
        <v>183</v>
      </c>
      <c r="B114" s="61"/>
      <c r="C114" s="61"/>
      <c r="D114" s="61"/>
      <c r="E114" s="61"/>
      <c r="F114" s="61"/>
      <c r="G114" s="61"/>
      <c r="H114" s="61"/>
      <c r="I114" s="61"/>
      <c r="J114" s="61"/>
      <c r="K114" s="61"/>
      <c r="L114" s="61"/>
      <c r="M114" s="61"/>
      <c r="N114" s="61"/>
      <c r="O114" s="61"/>
      <c r="P114" s="61"/>
      <c r="Q114" s="61"/>
      <c r="R114" s="61"/>
      <c r="S114" s="61"/>
      <c r="T114" s="61"/>
      <c r="U114" s="188"/>
    </row>
    <row r="115" spans="1:21" s="115" customFormat="1" ht="12.5" hidden="1" x14ac:dyDescent="0.35">
      <c r="A115" s="60" t="s">
        <v>184</v>
      </c>
      <c r="B115" s="61"/>
      <c r="C115" s="61"/>
      <c r="D115" s="61"/>
      <c r="E115" s="61"/>
      <c r="F115" s="61"/>
      <c r="G115" s="61"/>
      <c r="H115" s="61"/>
      <c r="I115" s="61"/>
      <c r="J115" s="61"/>
      <c r="K115" s="61"/>
      <c r="L115" s="61"/>
      <c r="M115" s="61"/>
      <c r="N115" s="61"/>
      <c r="O115" s="61"/>
      <c r="P115" s="61"/>
      <c r="Q115" s="61"/>
      <c r="R115" s="61"/>
      <c r="S115" s="61"/>
      <c r="T115" s="61"/>
      <c r="U115" s="188"/>
    </row>
    <row r="116" spans="1:21" s="115" customFormat="1" ht="12.5" hidden="1" x14ac:dyDescent="0.35">
      <c r="A116" s="60" t="s">
        <v>185</v>
      </c>
      <c r="B116" s="61"/>
      <c r="C116" s="61"/>
      <c r="D116" s="61"/>
      <c r="E116" s="61"/>
      <c r="F116" s="61"/>
      <c r="G116" s="61"/>
      <c r="H116" s="61"/>
      <c r="I116" s="61"/>
      <c r="J116" s="61"/>
      <c r="K116" s="61"/>
      <c r="L116" s="61"/>
      <c r="M116" s="61"/>
      <c r="N116" s="61"/>
      <c r="O116" s="61"/>
      <c r="P116" s="61"/>
      <c r="Q116" s="61"/>
      <c r="R116" s="61"/>
      <c r="S116" s="61"/>
      <c r="T116" s="61"/>
      <c r="U116" s="188"/>
    </row>
    <row r="117" spans="1:21" s="115" customFormat="1" ht="12.5" hidden="1" x14ac:dyDescent="0.35">
      <c r="A117" s="60" t="s">
        <v>186</v>
      </c>
      <c r="B117" s="61"/>
      <c r="C117" s="61"/>
      <c r="D117" s="61"/>
      <c r="E117" s="61"/>
      <c r="F117" s="61"/>
      <c r="G117" s="61"/>
      <c r="H117" s="61"/>
      <c r="I117" s="61"/>
      <c r="J117" s="61"/>
      <c r="K117" s="61"/>
      <c r="L117" s="61"/>
      <c r="M117" s="61"/>
      <c r="N117" s="61"/>
      <c r="O117" s="61"/>
      <c r="P117" s="61"/>
      <c r="Q117" s="61"/>
      <c r="R117" s="61"/>
      <c r="S117" s="61"/>
      <c r="T117" s="61"/>
      <c r="U117" s="188"/>
    </row>
    <row r="118" spans="1:21" s="115" customFormat="1" ht="12.5" hidden="1" x14ac:dyDescent="0.35">
      <c r="A118" s="60" t="s">
        <v>187</v>
      </c>
      <c r="B118" s="61"/>
      <c r="C118" s="61"/>
      <c r="D118" s="61"/>
      <c r="E118" s="61"/>
      <c r="F118" s="61"/>
      <c r="G118" s="61"/>
      <c r="H118" s="61"/>
      <c r="I118" s="61"/>
      <c r="J118" s="61"/>
      <c r="K118" s="61"/>
      <c r="L118" s="61"/>
      <c r="M118" s="61"/>
      <c r="N118" s="61"/>
      <c r="O118" s="61"/>
      <c r="P118" s="61"/>
      <c r="Q118" s="61"/>
      <c r="R118" s="61"/>
      <c r="S118" s="61"/>
      <c r="T118" s="61"/>
      <c r="U118" s="188"/>
    </row>
    <row r="119" spans="1:21" s="115" customFormat="1" ht="12.5" hidden="1" x14ac:dyDescent="0.35">
      <c r="A119" s="60" t="s">
        <v>188</v>
      </c>
      <c r="B119" s="61"/>
      <c r="C119" s="61"/>
      <c r="D119" s="61"/>
      <c r="E119" s="61"/>
      <c r="F119" s="61"/>
      <c r="G119" s="61"/>
      <c r="H119" s="61"/>
      <c r="I119" s="61"/>
      <c r="J119" s="61"/>
      <c r="K119" s="61"/>
      <c r="L119" s="61"/>
      <c r="M119" s="61"/>
      <c r="N119" s="61"/>
      <c r="O119" s="61"/>
      <c r="P119" s="61"/>
      <c r="Q119" s="61"/>
      <c r="R119" s="61"/>
      <c r="S119" s="61"/>
      <c r="T119" s="61"/>
      <c r="U119" s="188"/>
    </row>
    <row r="120" spans="1:21" s="115" customFormat="1" ht="12.5" hidden="1" x14ac:dyDescent="0.35">
      <c r="A120" s="60" t="s">
        <v>189</v>
      </c>
      <c r="B120" s="61"/>
      <c r="C120" s="61"/>
      <c r="D120" s="61"/>
      <c r="E120" s="61"/>
      <c r="F120" s="61"/>
      <c r="G120" s="61"/>
      <c r="H120" s="61"/>
      <c r="I120" s="61"/>
      <c r="J120" s="61"/>
      <c r="K120" s="61"/>
      <c r="L120" s="61"/>
      <c r="M120" s="61"/>
      <c r="N120" s="61"/>
      <c r="O120" s="61"/>
      <c r="P120" s="61"/>
      <c r="Q120" s="61"/>
      <c r="R120" s="61"/>
      <c r="S120" s="61"/>
      <c r="T120" s="61"/>
      <c r="U120" s="188"/>
    </row>
    <row r="121" spans="1:21" s="115" customFormat="1" ht="12.5" hidden="1" x14ac:dyDescent="0.35">
      <c r="A121" s="60" t="s">
        <v>190</v>
      </c>
      <c r="B121" s="61"/>
      <c r="C121" s="61"/>
      <c r="D121" s="61"/>
      <c r="E121" s="61"/>
      <c r="F121" s="61"/>
      <c r="G121" s="61"/>
      <c r="H121" s="61"/>
      <c r="I121" s="61"/>
      <c r="J121" s="61"/>
      <c r="K121" s="61"/>
      <c r="L121" s="61"/>
      <c r="M121" s="61"/>
      <c r="N121" s="61"/>
      <c r="O121" s="61"/>
      <c r="P121" s="61"/>
      <c r="Q121" s="61"/>
      <c r="R121" s="61"/>
      <c r="S121" s="61"/>
      <c r="T121" s="61"/>
      <c r="U121" s="188"/>
    </row>
    <row r="122" spans="1:21" s="115" customFormat="1" ht="12.5" hidden="1" x14ac:dyDescent="0.35">
      <c r="A122" s="60" t="s">
        <v>191</v>
      </c>
      <c r="B122" s="61"/>
      <c r="C122" s="61"/>
      <c r="D122" s="61"/>
      <c r="E122" s="61"/>
      <c r="F122" s="61"/>
      <c r="G122" s="61"/>
      <c r="H122" s="61"/>
      <c r="I122" s="61"/>
      <c r="J122" s="61"/>
      <c r="K122" s="61"/>
      <c r="L122" s="61"/>
      <c r="M122" s="61"/>
      <c r="N122" s="61"/>
      <c r="O122" s="61"/>
      <c r="P122" s="61"/>
      <c r="Q122" s="61"/>
      <c r="R122" s="61"/>
      <c r="S122" s="61"/>
      <c r="T122" s="61"/>
      <c r="U122" s="188"/>
    </row>
    <row r="123" spans="1:21" s="115" customFormat="1" ht="12.5" hidden="1" x14ac:dyDescent="0.35">
      <c r="A123" s="60" t="s">
        <v>192</v>
      </c>
      <c r="B123" s="61"/>
      <c r="C123" s="61"/>
      <c r="D123" s="61"/>
      <c r="E123" s="61"/>
      <c r="F123" s="61"/>
      <c r="G123" s="61"/>
      <c r="H123" s="61"/>
      <c r="I123" s="61"/>
      <c r="J123" s="61"/>
      <c r="K123" s="61"/>
      <c r="L123" s="61"/>
      <c r="M123" s="61"/>
      <c r="N123" s="61"/>
      <c r="O123" s="61"/>
      <c r="P123" s="61"/>
      <c r="Q123" s="61"/>
      <c r="R123" s="61"/>
      <c r="S123" s="61"/>
      <c r="T123" s="61"/>
      <c r="U123" s="188"/>
    </row>
    <row r="124" spans="1:21" s="115" customFormat="1" ht="12.5" hidden="1" x14ac:dyDescent="0.35">
      <c r="A124" s="60" t="s">
        <v>193</v>
      </c>
      <c r="B124" s="61"/>
      <c r="C124" s="61"/>
      <c r="D124" s="61"/>
      <c r="E124" s="61"/>
      <c r="F124" s="61"/>
      <c r="G124" s="61"/>
      <c r="H124" s="61"/>
      <c r="I124" s="61"/>
      <c r="J124" s="61"/>
      <c r="K124" s="61"/>
      <c r="L124" s="61"/>
      <c r="M124" s="61"/>
      <c r="N124" s="61"/>
      <c r="O124" s="61"/>
      <c r="P124" s="61"/>
      <c r="Q124" s="61"/>
      <c r="R124" s="61"/>
      <c r="S124" s="61"/>
      <c r="T124" s="61"/>
      <c r="U124" s="188"/>
    </row>
    <row r="125" spans="1:21" s="115" customFormat="1" ht="12.5" hidden="1" x14ac:dyDescent="0.35">
      <c r="A125" s="60" t="s">
        <v>194</v>
      </c>
      <c r="B125" s="61"/>
      <c r="C125" s="61"/>
      <c r="D125" s="61"/>
      <c r="E125" s="61"/>
      <c r="F125" s="61"/>
      <c r="G125" s="61"/>
      <c r="H125" s="61"/>
      <c r="I125" s="61"/>
      <c r="J125" s="61"/>
      <c r="K125" s="61"/>
      <c r="L125" s="61"/>
      <c r="M125" s="61"/>
      <c r="N125" s="61"/>
      <c r="O125" s="61"/>
      <c r="P125" s="61"/>
      <c r="Q125" s="61"/>
      <c r="R125" s="61"/>
      <c r="S125" s="61"/>
      <c r="T125" s="61"/>
      <c r="U125" s="188"/>
    </row>
    <row r="126" spans="1:21" s="115" customFormat="1" ht="12.5" hidden="1" x14ac:dyDescent="0.35">
      <c r="A126" s="60" t="s">
        <v>195</v>
      </c>
      <c r="B126" s="61"/>
      <c r="C126" s="61"/>
      <c r="D126" s="61"/>
      <c r="E126" s="61"/>
      <c r="F126" s="61"/>
      <c r="G126" s="61"/>
      <c r="H126" s="61"/>
      <c r="I126" s="61"/>
      <c r="J126" s="61"/>
      <c r="K126" s="61"/>
      <c r="L126" s="61"/>
      <c r="M126" s="61"/>
      <c r="N126" s="61"/>
      <c r="O126" s="61"/>
      <c r="P126" s="61"/>
      <c r="Q126" s="61"/>
      <c r="R126" s="61"/>
      <c r="S126" s="61"/>
      <c r="T126" s="61"/>
      <c r="U126" s="188"/>
    </row>
    <row r="127" spans="1:21" s="115" customFormat="1" ht="12.5" hidden="1" x14ac:dyDescent="0.35">
      <c r="A127" s="60" t="s">
        <v>196</v>
      </c>
      <c r="B127" s="61"/>
      <c r="C127" s="61"/>
      <c r="D127" s="61"/>
      <c r="E127" s="61"/>
      <c r="F127" s="61"/>
      <c r="G127" s="61"/>
      <c r="H127" s="61"/>
      <c r="I127" s="61"/>
      <c r="J127" s="61"/>
      <c r="K127" s="61"/>
      <c r="L127" s="61"/>
      <c r="M127" s="61"/>
      <c r="N127" s="61"/>
      <c r="O127" s="61"/>
      <c r="P127" s="61"/>
      <c r="Q127" s="61"/>
      <c r="R127" s="61"/>
      <c r="S127" s="61"/>
      <c r="T127" s="61"/>
      <c r="U127" s="188"/>
    </row>
    <row r="128" spans="1:21" s="115" customFormat="1" ht="12.5" hidden="1" x14ac:dyDescent="0.35">
      <c r="A128" s="60" t="s">
        <v>197</v>
      </c>
      <c r="B128" s="61"/>
      <c r="C128" s="61"/>
      <c r="D128" s="61"/>
      <c r="E128" s="61"/>
      <c r="F128" s="61"/>
      <c r="G128" s="61"/>
      <c r="H128" s="61"/>
      <c r="I128" s="61"/>
      <c r="J128" s="61"/>
      <c r="K128" s="61"/>
      <c r="L128" s="61"/>
      <c r="M128" s="61"/>
      <c r="N128" s="61"/>
      <c r="O128" s="61"/>
      <c r="P128" s="61"/>
      <c r="Q128" s="61"/>
      <c r="R128" s="61"/>
      <c r="S128" s="61"/>
      <c r="T128" s="61"/>
      <c r="U128" s="188"/>
    </row>
    <row r="129" spans="1:21" s="115" customFormat="1" ht="12.5" hidden="1" x14ac:dyDescent="0.35">
      <c r="A129" s="60" t="s">
        <v>198</v>
      </c>
      <c r="B129" s="61"/>
      <c r="C129" s="61"/>
      <c r="D129" s="61"/>
      <c r="E129" s="61"/>
      <c r="F129" s="61"/>
      <c r="G129" s="61"/>
      <c r="H129" s="61"/>
      <c r="I129" s="61"/>
      <c r="J129" s="61"/>
      <c r="K129" s="61"/>
      <c r="L129" s="61"/>
      <c r="M129" s="61"/>
      <c r="N129" s="61"/>
      <c r="O129" s="61"/>
      <c r="P129" s="61"/>
      <c r="Q129" s="61"/>
      <c r="R129" s="61"/>
      <c r="S129" s="61"/>
      <c r="T129" s="61"/>
      <c r="U129" s="188"/>
    </row>
    <row r="130" spans="1:21" s="115" customFormat="1" ht="12.5" hidden="1" x14ac:dyDescent="0.35">
      <c r="A130" s="60" t="s">
        <v>199</v>
      </c>
      <c r="B130" s="61"/>
      <c r="C130" s="61"/>
      <c r="D130" s="61"/>
      <c r="E130" s="61"/>
      <c r="F130" s="61"/>
      <c r="G130" s="61"/>
      <c r="H130" s="61"/>
      <c r="I130" s="61"/>
      <c r="J130" s="61"/>
      <c r="K130" s="61"/>
      <c r="L130" s="61"/>
      <c r="M130" s="61"/>
      <c r="N130" s="61"/>
      <c r="O130" s="61"/>
      <c r="P130" s="61"/>
      <c r="Q130" s="61"/>
      <c r="R130" s="61"/>
      <c r="S130" s="61"/>
      <c r="T130" s="61"/>
      <c r="U130" s="188"/>
    </row>
    <row r="131" spans="1:21" s="115" customFormat="1" ht="12.5" hidden="1" x14ac:dyDescent="0.35">
      <c r="A131" s="60" t="s">
        <v>200</v>
      </c>
      <c r="B131" s="61"/>
      <c r="C131" s="61"/>
      <c r="D131" s="61"/>
      <c r="E131" s="61"/>
      <c r="F131" s="61"/>
      <c r="G131" s="61"/>
      <c r="H131" s="61"/>
      <c r="I131" s="61"/>
      <c r="J131" s="61"/>
      <c r="K131" s="61"/>
      <c r="L131" s="61"/>
      <c r="M131" s="61"/>
      <c r="N131" s="61"/>
      <c r="O131" s="61"/>
      <c r="P131" s="61"/>
      <c r="Q131" s="61"/>
      <c r="R131" s="61"/>
      <c r="S131" s="61"/>
      <c r="T131" s="61"/>
      <c r="U131" s="188"/>
    </row>
    <row r="132" spans="1:21" s="115" customFormat="1" ht="12.5" hidden="1" x14ac:dyDescent="0.35">
      <c r="A132" s="60" t="s">
        <v>201</v>
      </c>
      <c r="B132" s="61"/>
      <c r="C132" s="61"/>
      <c r="D132" s="61"/>
      <c r="E132" s="61"/>
      <c r="F132" s="61"/>
      <c r="G132" s="61"/>
      <c r="H132" s="61"/>
      <c r="I132" s="61"/>
      <c r="J132" s="61"/>
      <c r="K132" s="61"/>
      <c r="L132" s="61"/>
      <c r="M132" s="61"/>
      <c r="N132" s="61"/>
      <c r="O132" s="61"/>
      <c r="P132" s="61"/>
      <c r="Q132" s="61"/>
      <c r="R132" s="61"/>
      <c r="S132" s="61"/>
      <c r="T132" s="61"/>
      <c r="U132" s="188"/>
    </row>
    <row r="133" spans="1:21" s="115" customFormat="1" ht="12.5" hidden="1" x14ac:dyDescent="0.35">
      <c r="A133" s="60" t="s">
        <v>202</v>
      </c>
      <c r="B133" s="61"/>
      <c r="C133" s="61"/>
      <c r="D133" s="61"/>
      <c r="E133" s="61"/>
      <c r="F133" s="61"/>
      <c r="G133" s="61"/>
      <c r="H133" s="61"/>
      <c r="I133" s="61"/>
      <c r="J133" s="61"/>
      <c r="K133" s="61"/>
      <c r="L133" s="61"/>
      <c r="M133" s="61"/>
      <c r="N133" s="61"/>
      <c r="O133" s="61"/>
      <c r="P133" s="61"/>
      <c r="Q133" s="61"/>
      <c r="R133" s="61"/>
      <c r="S133" s="61"/>
      <c r="T133" s="61"/>
      <c r="U133" s="188"/>
    </row>
    <row r="134" spans="1:21" s="115" customFormat="1" ht="12.5" hidden="1" x14ac:dyDescent="0.35">
      <c r="A134" s="60" t="s">
        <v>203</v>
      </c>
      <c r="B134" s="61"/>
      <c r="C134" s="61"/>
      <c r="D134" s="61"/>
      <c r="E134" s="61"/>
      <c r="F134" s="61"/>
      <c r="G134" s="61"/>
      <c r="H134" s="61"/>
      <c r="I134" s="61"/>
      <c r="J134" s="61"/>
      <c r="K134" s="61"/>
      <c r="L134" s="61"/>
      <c r="M134" s="61"/>
      <c r="N134" s="61"/>
      <c r="O134" s="61"/>
      <c r="P134" s="61"/>
      <c r="Q134" s="61"/>
      <c r="R134" s="61"/>
      <c r="S134" s="61"/>
      <c r="T134" s="61"/>
      <c r="U134" s="188"/>
    </row>
  </sheetData>
  <mergeCells count="14">
    <mergeCell ref="A1:XFD4"/>
    <mergeCell ref="A5:T5"/>
    <mergeCell ref="A6:T6"/>
    <mergeCell ref="A32:C32"/>
    <mergeCell ref="D7:T7"/>
    <mergeCell ref="D8:T8"/>
    <mergeCell ref="C19:C20"/>
    <mergeCell ref="B19:B20"/>
    <mergeCell ref="A19:A20"/>
    <mergeCell ref="A21:A22"/>
    <mergeCell ref="B21:B22"/>
    <mergeCell ref="C21:C22"/>
    <mergeCell ref="D19:D20"/>
    <mergeCell ref="D21:D22"/>
  </mergeCells>
  <conditionalFormatting sqref="A16:A19 A21 A23:A26">
    <cfRule type="cellIs" dxfId="6" priority="6" stopIfTrue="1" operator="equal">
      <formula>"YES"</formula>
    </cfRule>
  </conditionalFormatting>
  <conditionalFormatting sqref="E22">
    <cfRule type="cellIs" dxfId="5" priority="4" stopIfTrue="1" operator="equal">
      <formula>"Fully Met"</formula>
    </cfRule>
    <cfRule type="cellIs" dxfId="4" priority="5" stopIfTrue="1" operator="equal">
      <formula>"No elements met"</formula>
    </cfRule>
  </conditionalFormatting>
  <conditionalFormatting sqref="M22">
    <cfRule type="expression" dxfId="3" priority="3">
      <formula>$E$16</formula>
    </cfRule>
  </conditionalFormatting>
  <conditionalFormatting sqref="E16:K16 E17:M17 E18:N18 E23:H23 E24:F24 E25:Q25 E26:K29 E21:T22 E19:R20">
    <cfRule type="expression" dxfId="2" priority="7">
      <formula>NOT(ISERR(SEARCH(" ",E16)))</formula>
    </cfRule>
  </conditionalFormatting>
  <conditionalFormatting sqref="D16:D19 D21 D23:D29">
    <cfRule type="cellIs" dxfId="1" priority="1" operator="equal">
      <formula>"No elements met"</formula>
    </cfRule>
    <cfRule type="expression" dxfId="0" priority="2">
      <formula>ISNUMBER(SEARCH("Audit",D16))</formula>
    </cfRule>
  </conditionalFormatting>
  <dataValidations count="2">
    <dataValidation type="date" allowBlank="1" showInputMessage="1" showErrorMessage="1" errorTitle="Date Only" error="Please enter a correctly formatted date (MM/DD/YYYY) in this cell." promptTitle="Date Only" prompt="Please enter a correctly formatted date (MM/DD/YYYY) in this cell." sqref="D9" xr:uid="{00000000-0002-0000-0000-000000000000}">
      <formula1>36526</formula1>
      <formula2>73051</formula2>
    </dataValidation>
    <dataValidation type="list" allowBlank="1" showInputMessage="1" showErrorMessage="1" sqref="D11" xr:uid="{00000000-0002-0000-0000-000001000000}">
      <formula1>$U$5:$U$16</formula1>
    </dataValidation>
  </dataValidations>
  <hyperlinks>
    <hyperlink ref="A30" r:id="rId1" xr:uid="{00000000-0004-0000-0000-000000000000}"/>
  </hyperlinks>
  <pageMargins left="0.3" right="0.3" top="0.75" bottom="0.75" header="0.3" footer="0.2"/>
  <pageSetup orientation="landscape" r:id="rId2"/>
  <headerFooter>
    <oddFooter>&amp;L&amp;"-,Italic"&amp;K01+049&amp;F&amp;C&amp;"-,Italic"&amp;K01+049&amp;A&amp;R&amp;"-,Italic"&amp;K01+049&amp;P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3"/>
  <sheetViews>
    <sheetView zoomScale="115" zoomScaleNormal="115" workbookViewId="0">
      <selection activeCell="B46" sqref="B46"/>
    </sheetView>
  </sheetViews>
  <sheetFormatPr defaultColWidth="0" defaultRowHeight="15.5" zeroHeight="1" x14ac:dyDescent="0.35"/>
  <cols>
    <col min="1" max="1" width="1" style="119" customWidth="1"/>
    <col min="2" max="2" width="51.7265625" style="119" customWidth="1"/>
    <col min="3" max="3" width="10.7265625" style="147" customWidth="1"/>
    <col min="4" max="4" width="28.7265625" style="148" customWidth="1"/>
    <col min="5" max="5" width="10.7265625" style="149" customWidth="1"/>
    <col min="6" max="6" width="28.7265625" style="148" customWidth="1"/>
    <col min="7" max="7" width="1.26953125" style="181" customWidth="1"/>
    <col min="8" max="9" width="5.7265625" style="12" hidden="1" customWidth="1"/>
    <col min="10" max="10" width="29.7265625" style="12" hidden="1" customWidth="1"/>
    <col min="11" max="11" width="20.7265625" style="13" hidden="1" customWidth="1"/>
    <col min="12" max="22" width="0" style="119" hidden="1" customWidth="1"/>
    <col min="23" max="16384" width="9.26953125" style="119" hidden="1"/>
  </cols>
  <sheetData>
    <row r="1" spans="1:12" ht="20" x14ac:dyDescent="0.35">
      <c r="A1" s="116"/>
      <c r="B1" s="117" t="s">
        <v>204</v>
      </c>
      <c r="C1" s="118"/>
      <c r="D1" s="118"/>
      <c r="E1" s="118"/>
      <c r="F1" s="118"/>
      <c r="K1" s="5" t="str">
        <f>HYPERLINK("#'Self Assessment Summary'!A10:T10","Hyperlink to the SA Summary Worksheet")</f>
        <v>Hyperlink to the SA Summary Worksheet</v>
      </c>
    </row>
    <row r="2" spans="1:12" ht="17.5" x14ac:dyDescent="0.35">
      <c r="A2" s="116"/>
      <c r="B2" s="3" t="s">
        <v>429</v>
      </c>
      <c r="C2" s="118"/>
      <c r="D2" s="118"/>
      <c r="E2" s="118"/>
      <c r="F2" s="118"/>
      <c r="K2" s="5"/>
    </row>
    <row r="3" spans="1:12" ht="17.5" x14ac:dyDescent="0.35">
      <c r="A3" s="116"/>
      <c r="B3" s="3" t="s">
        <v>448</v>
      </c>
      <c r="C3" s="118"/>
      <c r="D3" s="118"/>
      <c r="E3" s="118"/>
      <c r="F3" s="118"/>
    </row>
    <row r="4" spans="1:12" s="14" customFormat="1" ht="13" x14ac:dyDescent="0.25">
      <c r="A4" s="9"/>
      <c r="B4" s="8"/>
      <c r="C4" s="10"/>
      <c r="D4" s="10"/>
      <c r="E4" s="10"/>
      <c r="F4" s="10"/>
      <c r="G4" s="181"/>
      <c r="H4" s="12"/>
      <c r="I4" s="12"/>
      <c r="J4" s="12"/>
      <c r="K4" s="13"/>
    </row>
    <row r="5" spans="1:12" s="14" customFormat="1" ht="13" x14ac:dyDescent="0.25">
      <c r="A5" s="9"/>
      <c r="B5" s="9" t="s">
        <v>431</v>
      </c>
      <c r="C5" s="10"/>
      <c r="D5" s="10"/>
      <c r="E5" s="10"/>
      <c r="F5" s="10"/>
      <c r="G5" s="181"/>
      <c r="H5" s="12"/>
      <c r="I5" s="12"/>
      <c r="J5" s="12"/>
      <c r="K5" s="13"/>
    </row>
    <row r="6" spans="1:12" s="14" customFormat="1" ht="13" x14ac:dyDescent="0.25">
      <c r="A6" s="9"/>
      <c r="B6" s="296" t="s">
        <v>205</v>
      </c>
      <c r="C6" s="296"/>
      <c r="D6" s="296"/>
      <c r="E6" s="296"/>
      <c r="F6" s="10"/>
      <c r="G6" s="181"/>
      <c r="H6" s="12"/>
      <c r="I6" s="12"/>
      <c r="J6" s="12"/>
      <c r="K6" s="13"/>
    </row>
    <row r="7" spans="1:12" s="14" customFormat="1" ht="13" x14ac:dyDescent="0.25">
      <c r="A7" s="9"/>
      <c r="B7" s="9" t="s">
        <v>433</v>
      </c>
      <c r="C7" s="120"/>
      <c r="D7" s="120"/>
      <c r="E7" s="120"/>
      <c r="F7" s="120"/>
      <c r="G7" s="181"/>
      <c r="H7" s="12"/>
      <c r="I7" s="12"/>
      <c r="J7" s="12"/>
      <c r="K7" s="13"/>
      <c r="L7" s="121"/>
    </row>
    <row r="8" spans="1:12" s="14" customFormat="1" ht="13" x14ac:dyDescent="0.25">
      <c r="A8" s="9"/>
      <c r="B8" s="296" t="s">
        <v>206</v>
      </c>
      <c r="C8" s="296"/>
      <c r="D8" s="296"/>
      <c r="E8" s="296"/>
      <c r="F8" s="120"/>
      <c r="G8" s="181"/>
      <c r="H8" s="12"/>
      <c r="I8" s="12"/>
      <c r="J8" s="12"/>
      <c r="K8" s="13"/>
      <c r="L8" s="121"/>
    </row>
    <row r="9" spans="1:12" s="14" customFormat="1" ht="13" x14ac:dyDescent="0.3">
      <c r="A9" s="9"/>
      <c r="B9" s="9"/>
      <c r="C9" s="15"/>
      <c r="D9" s="17"/>
      <c r="E9" s="18"/>
      <c r="F9" s="17"/>
      <c r="G9" s="181"/>
      <c r="H9" s="12"/>
      <c r="I9" s="12"/>
      <c r="J9" s="12"/>
      <c r="K9" s="121"/>
      <c r="L9" s="121"/>
    </row>
    <row r="10" spans="1:12" ht="16" thickBot="1" x14ac:dyDescent="0.4">
      <c r="A10" s="116"/>
      <c r="B10" s="19" t="s">
        <v>2</v>
      </c>
      <c r="C10" s="19"/>
      <c r="D10" s="19"/>
      <c r="E10" s="19"/>
      <c r="F10" s="19"/>
      <c r="K10" s="121"/>
      <c r="L10" s="121"/>
    </row>
    <row r="11" spans="1:12" ht="14.5" x14ac:dyDescent="0.35">
      <c r="A11" s="116"/>
      <c r="B11" s="20" t="s">
        <v>3</v>
      </c>
      <c r="C11" s="200"/>
      <c r="D11" s="201"/>
      <c r="E11" s="201"/>
      <c r="F11" s="202"/>
    </row>
    <row r="12" spans="1:12" ht="14.5" x14ac:dyDescent="0.35">
      <c r="A12" s="116"/>
      <c r="B12" s="21" t="s">
        <v>4</v>
      </c>
      <c r="C12" s="203"/>
      <c r="D12" s="204"/>
      <c r="E12" s="204"/>
      <c r="F12" s="205"/>
    </row>
    <row r="13" spans="1:12" ht="14.5" x14ac:dyDescent="0.35">
      <c r="A13" s="116"/>
      <c r="B13" s="21" t="s">
        <v>5</v>
      </c>
      <c r="C13" s="206" t="str">
        <f>IF('Self-Assessment Summary'!D7="","Enter this field data on the 'Jurisdiction Name' field on the 'Self-Assessment Summary' worksheet page.",'Self-Assessment Summary'!D7)</f>
        <v>Enter this field data on the 'Jurisdiction Name' field on the 'Self-Assessment Summary' worksheet page.</v>
      </c>
      <c r="D13" s="207"/>
      <c r="E13" s="207"/>
      <c r="F13" s="208"/>
    </row>
    <row r="14" spans="1:12" ht="14.5" x14ac:dyDescent="0.35">
      <c r="A14" s="116"/>
      <c r="B14" s="21" t="s">
        <v>6</v>
      </c>
      <c r="C14" s="203"/>
      <c r="D14" s="204"/>
      <c r="E14" s="204"/>
      <c r="F14" s="205"/>
    </row>
    <row r="15" spans="1:12" ht="14.5" x14ac:dyDescent="0.35">
      <c r="A15" s="116"/>
      <c r="B15" s="21" t="s">
        <v>7</v>
      </c>
      <c r="C15" s="203"/>
      <c r="D15" s="204"/>
      <c r="E15" s="204"/>
      <c r="F15" s="205"/>
    </row>
    <row r="16" spans="1:12" ht="14.5" x14ac:dyDescent="0.35">
      <c r="A16" s="116"/>
      <c r="B16" s="21" t="s">
        <v>207</v>
      </c>
      <c r="C16" s="209"/>
      <c r="D16" s="210"/>
      <c r="E16" s="210"/>
      <c r="F16" s="211"/>
    </row>
    <row r="17" spans="1:22" ht="15" thickBot="1" x14ac:dyDescent="0.4">
      <c r="A17" s="116"/>
      <c r="B17" s="22" t="s">
        <v>420</v>
      </c>
      <c r="C17" s="197" t="str">
        <f>IF(COUNTIF(C39:C48,"YES")=7,"YES","NO")</f>
        <v>NO</v>
      </c>
      <c r="D17" s="198"/>
      <c r="E17" s="198"/>
      <c r="F17" s="199"/>
    </row>
    <row r="18" spans="1:22" s="6" customFormat="1" ht="27" customHeight="1" x14ac:dyDescent="0.35">
      <c r="A18" s="1"/>
      <c r="B18" s="23"/>
      <c r="C18" s="23"/>
      <c r="D18" s="23"/>
      <c r="E18" s="23"/>
      <c r="F18" s="23"/>
      <c r="G18" s="182"/>
      <c r="H18" s="24"/>
      <c r="I18" s="4"/>
      <c r="J18" s="4"/>
      <c r="K18" s="16"/>
      <c r="L18" s="4"/>
      <c r="M18" s="4"/>
      <c r="N18" s="4"/>
      <c r="O18" s="4"/>
      <c r="P18" s="4"/>
      <c r="Q18" s="4"/>
      <c r="R18" s="4"/>
      <c r="S18" s="4"/>
      <c r="T18" s="4"/>
      <c r="U18" s="4"/>
      <c r="V18" s="4"/>
    </row>
    <row r="19" spans="1:22" s="6" customFormat="1" ht="14.5" x14ac:dyDescent="0.35">
      <c r="A19" s="1"/>
      <c r="B19" s="25"/>
      <c r="C19" s="26"/>
      <c r="D19" s="27"/>
      <c r="E19" s="27"/>
      <c r="F19" s="27"/>
      <c r="G19" s="182"/>
      <c r="H19" s="24"/>
      <c r="I19" s="4"/>
      <c r="J19" s="4"/>
      <c r="K19" s="16"/>
      <c r="L19" s="4"/>
      <c r="M19" s="4"/>
      <c r="N19" s="4"/>
      <c r="O19" s="4"/>
      <c r="P19" s="4"/>
      <c r="Q19" s="4"/>
      <c r="R19" s="4"/>
      <c r="S19" s="4"/>
      <c r="T19" s="4"/>
      <c r="U19" s="4"/>
      <c r="V19" s="4"/>
    </row>
    <row r="20" spans="1:22" ht="14.5" x14ac:dyDescent="0.35">
      <c r="A20" s="116"/>
      <c r="B20" s="28"/>
      <c r="C20" s="29"/>
      <c r="D20" s="30"/>
      <c r="E20" s="30"/>
      <c r="F20" s="30"/>
    </row>
    <row r="21" spans="1:22" x14ac:dyDescent="0.35">
      <c r="A21" s="116"/>
      <c r="B21" s="17"/>
      <c r="C21" s="31"/>
      <c r="D21" s="32"/>
      <c r="E21" s="33"/>
      <c r="F21" s="32"/>
    </row>
    <row r="22" spans="1:22" ht="16" thickBot="1" x14ac:dyDescent="0.4">
      <c r="A22" s="116"/>
      <c r="B22" s="19" t="s">
        <v>9</v>
      </c>
      <c r="C22" s="19"/>
      <c r="D22" s="19"/>
      <c r="E22" s="19"/>
      <c r="F22" s="19"/>
    </row>
    <row r="23" spans="1:22" ht="14.5" x14ac:dyDescent="0.35">
      <c r="A23" s="116"/>
      <c r="B23" s="20" t="s">
        <v>10</v>
      </c>
      <c r="C23" s="212"/>
      <c r="D23" s="213"/>
      <c r="E23" s="213"/>
      <c r="F23" s="214"/>
    </row>
    <row r="24" spans="1:22" ht="14.5" x14ac:dyDescent="0.35">
      <c r="A24" s="116"/>
      <c r="B24" s="21" t="s">
        <v>11</v>
      </c>
      <c r="C24" s="215"/>
      <c r="D24" s="216"/>
      <c r="E24" s="216"/>
      <c r="F24" s="217"/>
    </row>
    <row r="25" spans="1:22" ht="14.5" x14ac:dyDescent="0.35">
      <c r="A25" s="116"/>
      <c r="B25" s="21" t="s">
        <v>12</v>
      </c>
      <c r="C25" s="215"/>
      <c r="D25" s="216"/>
      <c r="E25" s="216"/>
      <c r="F25" s="217"/>
    </row>
    <row r="26" spans="1:22" ht="14.5" x14ac:dyDescent="0.35">
      <c r="A26" s="116"/>
      <c r="B26" s="21" t="s">
        <v>13</v>
      </c>
      <c r="C26" s="215"/>
      <c r="D26" s="216"/>
      <c r="E26" s="216"/>
      <c r="F26" s="217"/>
    </row>
    <row r="27" spans="1:22" ht="14.5" x14ac:dyDescent="0.35">
      <c r="A27" s="116"/>
      <c r="B27" s="21" t="s">
        <v>7</v>
      </c>
      <c r="C27" s="215"/>
      <c r="D27" s="216"/>
      <c r="E27" s="216"/>
      <c r="F27" s="217"/>
    </row>
    <row r="28" spans="1:22" ht="14.5" x14ac:dyDescent="0.35">
      <c r="A28" s="116"/>
      <c r="B28" s="21" t="s">
        <v>208</v>
      </c>
      <c r="C28" s="218"/>
      <c r="D28" s="219"/>
      <c r="E28" s="219"/>
      <c r="F28" s="220"/>
    </row>
    <row r="29" spans="1:22" ht="15" thickBot="1" x14ac:dyDescent="0.4">
      <c r="A29" s="116"/>
      <c r="B29" s="22" t="s">
        <v>209</v>
      </c>
      <c r="C29" s="221" t="str">
        <f>IF(COUNTIF(E39:E48,"YES")=7,IF(C17="YES","YES","NO"),IF(COUNTIF(E39:E48,"NO")&gt;0,"NO",""))</f>
        <v/>
      </c>
      <c r="D29" s="222"/>
      <c r="E29" s="222"/>
      <c r="F29" s="223"/>
    </row>
    <row r="30" spans="1:22" s="6" customFormat="1" ht="27" customHeight="1" x14ac:dyDescent="0.35">
      <c r="A30" s="1"/>
      <c r="B30" s="23"/>
      <c r="C30" s="23"/>
      <c r="D30" s="23"/>
      <c r="E30" s="23"/>
      <c r="F30" s="23"/>
      <c r="G30" s="182"/>
      <c r="H30" s="24"/>
      <c r="I30" s="4"/>
      <c r="J30" s="4"/>
      <c r="K30" s="16"/>
      <c r="L30" s="4"/>
      <c r="M30" s="4"/>
      <c r="N30" s="4"/>
      <c r="O30" s="4"/>
      <c r="P30" s="4"/>
      <c r="Q30" s="4"/>
      <c r="R30" s="4"/>
      <c r="S30" s="4"/>
      <c r="T30" s="4"/>
      <c r="U30" s="4"/>
      <c r="V30" s="4"/>
    </row>
    <row r="31" spans="1:22" s="6" customFormat="1" ht="14.5" x14ac:dyDescent="0.35">
      <c r="A31" s="1"/>
      <c r="B31" s="25"/>
      <c r="C31" s="26"/>
      <c r="D31" s="27"/>
      <c r="E31" s="27"/>
      <c r="F31" s="27"/>
      <c r="G31" s="182"/>
      <c r="H31" s="24"/>
      <c r="I31" s="4"/>
      <c r="J31" s="4"/>
      <c r="K31" s="16"/>
      <c r="L31" s="4"/>
      <c r="M31" s="4"/>
      <c r="N31" s="4"/>
      <c r="O31" s="4"/>
      <c r="P31" s="4"/>
      <c r="Q31" s="4"/>
      <c r="R31" s="4"/>
      <c r="S31" s="4"/>
      <c r="T31" s="4"/>
      <c r="U31" s="4"/>
      <c r="V31" s="4"/>
    </row>
    <row r="32" spans="1:22" s="6" customFormat="1" ht="14.5" x14ac:dyDescent="0.35">
      <c r="A32" s="1"/>
      <c r="B32" s="25"/>
      <c r="C32" s="122"/>
      <c r="D32" s="122"/>
      <c r="E32" s="122"/>
      <c r="F32" s="122"/>
      <c r="G32" s="182"/>
      <c r="H32" s="24"/>
      <c r="I32" s="4"/>
      <c r="J32" s="4"/>
      <c r="K32" s="16"/>
      <c r="L32" s="4"/>
      <c r="M32" s="4"/>
      <c r="N32" s="4"/>
      <c r="O32" s="4"/>
      <c r="P32" s="4"/>
      <c r="Q32" s="4"/>
      <c r="R32" s="4"/>
      <c r="S32" s="4"/>
      <c r="T32" s="4"/>
      <c r="U32" s="4"/>
      <c r="V32" s="4"/>
    </row>
    <row r="33" spans="1:11" ht="14.5" x14ac:dyDescent="0.35">
      <c r="A33" s="116"/>
      <c r="B33" s="28"/>
      <c r="C33" s="123"/>
      <c r="D33" s="123"/>
      <c r="E33" s="123"/>
      <c r="F33" s="123"/>
    </row>
    <row r="34" spans="1:11" ht="15" x14ac:dyDescent="0.35">
      <c r="A34" s="116"/>
      <c r="B34" s="124" t="s">
        <v>16</v>
      </c>
      <c r="C34" s="36"/>
      <c r="D34" s="36"/>
      <c r="E34" s="36"/>
      <c r="F34" s="36"/>
    </row>
    <row r="35" spans="1:11" s="128" customFormat="1" x14ac:dyDescent="0.35">
      <c r="A35" s="125"/>
      <c r="B35" s="126" t="s">
        <v>17</v>
      </c>
      <c r="C35" s="40"/>
      <c r="D35" s="40"/>
      <c r="E35" s="41"/>
      <c r="F35" s="41"/>
      <c r="G35" s="181"/>
      <c r="H35" s="12"/>
      <c r="I35" s="11"/>
      <c r="J35" s="12">
        <f>COUNTIF(H39:H48, "")</f>
        <v>0</v>
      </c>
      <c r="K35" s="127"/>
    </row>
    <row r="36" spans="1:11" s="128" customFormat="1" ht="15" x14ac:dyDescent="0.35">
      <c r="A36" s="125"/>
      <c r="B36" s="42" t="s">
        <v>210</v>
      </c>
      <c r="C36" s="40"/>
      <c r="D36" s="40"/>
      <c r="E36" s="41"/>
      <c r="F36" s="41"/>
      <c r="G36" s="181"/>
      <c r="H36" s="12"/>
      <c r="I36" s="11"/>
      <c r="J36" s="12"/>
      <c r="K36" s="127"/>
    </row>
    <row r="37" spans="1:11" s="135" customFormat="1" x14ac:dyDescent="0.25">
      <c r="A37" s="129"/>
      <c r="B37" s="130" t="s">
        <v>19</v>
      </c>
      <c r="C37" s="131" t="s">
        <v>20</v>
      </c>
      <c r="D37" s="131" t="s">
        <v>21</v>
      </c>
      <c r="E37" s="131" t="s">
        <v>22</v>
      </c>
      <c r="F37" s="132" t="s">
        <v>23</v>
      </c>
      <c r="G37" s="181"/>
      <c r="H37" s="133"/>
      <c r="I37" s="133"/>
      <c r="J37" s="12"/>
      <c r="K37" s="134"/>
    </row>
    <row r="38" spans="1:11" ht="30" x14ac:dyDescent="0.35">
      <c r="A38" s="116"/>
      <c r="B38" s="136" t="s">
        <v>211</v>
      </c>
      <c r="C38" s="137"/>
      <c r="D38" s="137"/>
      <c r="E38" s="137"/>
      <c r="F38" s="183"/>
      <c r="J38" s="12">
        <f>COUNTIF(G:G,"*")</f>
        <v>7</v>
      </c>
    </row>
    <row r="39" spans="1:11" ht="65" x14ac:dyDescent="0.35">
      <c r="A39" s="116"/>
      <c r="B39" s="138" t="s">
        <v>346</v>
      </c>
      <c r="C39" s="53"/>
      <c r="D39" s="54"/>
      <c r="E39" s="53"/>
      <c r="F39" s="54"/>
      <c r="G39" s="181" t="s">
        <v>25</v>
      </c>
      <c r="H39" s="12" t="str">
        <f>IF(C39="YES",IF(E39="NO",G39,""),G39)</f>
        <v>1A</v>
      </c>
      <c r="J39" s="139" t="str">
        <f>CONCATENATE(H39,H40,H41,H43,H44,H46,H48)</f>
        <v>1A1B1C2A2B3A4A</v>
      </c>
      <c r="K39" s="5" t="str">
        <f>HYPERLINK("#'Self Assessment Summary'!E10","Hyperlink to the Element on the SA Summary Worksheet")</f>
        <v>Hyperlink to the Element on the SA Summary Worksheet</v>
      </c>
    </row>
    <row r="40" spans="1:11" ht="52" x14ac:dyDescent="0.35">
      <c r="A40" s="116"/>
      <c r="B40" s="138" t="s">
        <v>212</v>
      </c>
      <c r="C40" s="53"/>
      <c r="D40" s="54"/>
      <c r="E40" s="53"/>
      <c r="F40" s="54"/>
      <c r="G40" s="181" t="s">
        <v>27</v>
      </c>
      <c r="H40" s="12" t="str">
        <f t="shared" ref="H40:H48" si="0">IF(C40="YES",IF(E40="NO",G40,""),G40)</f>
        <v>1B</v>
      </c>
      <c r="K40" s="5" t="str">
        <f>HYPERLINK("#'Self Assessment Summary'!F10","Hyperlink to the Element on the SA Summary Worksheet")</f>
        <v>Hyperlink to the Element on the SA Summary Worksheet</v>
      </c>
    </row>
    <row r="41" spans="1:11" ht="65" x14ac:dyDescent="0.35">
      <c r="A41" s="116"/>
      <c r="B41" s="138" t="s">
        <v>347</v>
      </c>
      <c r="C41" s="53"/>
      <c r="D41" s="54"/>
      <c r="E41" s="53"/>
      <c r="F41" s="54"/>
      <c r="G41" s="181" t="s">
        <v>29</v>
      </c>
      <c r="H41" s="12" t="str">
        <f t="shared" si="0"/>
        <v>1C</v>
      </c>
      <c r="K41" s="5" t="str">
        <f>HYPERLINK("#'Self Assessment Summary'!G10","Hyperlink to the Element on the SA Summary Worksheet")</f>
        <v>Hyperlink to the Element on the SA Summary Worksheet</v>
      </c>
    </row>
    <row r="42" spans="1:11" x14ac:dyDescent="0.35">
      <c r="A42" s="116"/>
      <c r="B42" s="140" t="s">
        <v>213</v>
      </c>
      <c r="C42" s="141"/>
      <c r="D42" s="141"/>
      <c r="E42" s="141"/>
      <c r="F42" s="184"/>
      <c r="H42" s="12">
        <v>0</v>
      </c>
    </row>
    <row r="43" spans="1:11" ht="104" x14ac:dyDescent="0.35">
      <c r="A43" s="116"/>
      <c r="B43" s="138" t="s">
        <v>350</v>
      </c>
      <c r="C43" s="53"/>
      <c r="D43" s="54"/>
      <c r="E43" s="53"/>
      <c r="F43" s="54"/>
      <c r="G43" s="181" t="s">
        <v>43</v>
      </c>
      <c r="H43" s="12" t="str">
        <f t="shared" si="0"/>
        <v>2A</v>
      </c>
      <c r="K43" s="5" t="str">
        <f>HYPERLINK("#'Self Assessment Summary'!H10","Hyperlink to the Element on the SA Summary Worksheet")</f>
        <v>Hyperlink to the Element on the SA Summary Worksheet</v>
      </c>
    </row>
    <row r="44" spans="1:11" ht="117" x14ac:dyDescent="0.35">
      <c r="A44" s="116"/>
      <c r="B44" s="138" t="s">
        <v>453</v>
      </c>
      <c r="C44" s="53"/>
      <c r="D44" s="54"/>
      <c r="E44" s="53"/>
      <c r="F44" s="54"/>
      <c r="G44" s="181" t="s">
        <v>45</v>
      </c>
      <c r="H44" s="12" t="str">
        <f t="shared" si="0"/>
        <v>2B</v>
      </c>
      <c r="K44" s="5" t="str">
        <f>HYPERLINK("#'Self Assessment Summary'!I10","Hyperlink to the Element on the SA Summary Worksheet")</f>
        <v>Hyperlink to the Element on the SA Summary Worksheet</v>
      </c>
    </row>
    <row r="45" spans="1:11" ht="15" x14ac:dyDescent="0.35">
      <c r="A45" s="116"/>
      <c r="B45" s="140" t="s">
        <v>214</v>
      </c>
      <c r="C45" s="141"/>
      <c r="D45" s="141"/>
      <c r="E45" s="141"/>
      <c r="F45" s="184"/>
      <c r="H45" s="12">
        <v>0</v>
      </c>
    </row>
    <row r="46" spans="1:11" ht="130" x14ac:dyDescent="0.35">
      <c r="A46" s="116"/>
      <c r="B46" s="138" t="s">
        <v>351</v>
      </c>
      <c r="C46" s="53"/>
      <c r="D46" s="54"/>
      <c r="E46" s="53"/>
      <c r="F46" s="54"/>
      <c r="G46" s="181" t="s">
        <v>48</v>
      </c>
      <c r="H46" s="12" t="str">
        <f t="shared" si="0"/>
        <v>3A</v>
      </c>
      <c r="K46" s="5" t="str">
        <f>HYPERLINK("#'Self Assessment Summary'!J10","Hyperlink to the Element on the SA Summary Worksheet")</f>
        <v>Hyperlink to the Element on the SA Summary Worksheet</v>
      </c>
    </row>
    <row r="47" spans="1:11" ht="15" x14ac:dyDescent="0.35">
      <c r="A47" s="116"/>
      <c r="B47" s="140" t="s">
        <v>215</v>
      </c>
      <c r="C47" s="141"/>
      <c r="D47" s="141"/>
      <c r="E47" s="141"/>
      <c r="F47" s="184"/>
      <c r="H47" s="12">
        <v>0</v>
      </c>
    </row>
    <row r="48" spans="1:11" ht="130" x14ac:dyDescent="0.35">
      <c r="A48" s="116"/>
      <c r="B48" s="138" t="s">
        <v>348</v>
      </c>
      <c r="C48" s="53"/>
      <c r="D48" s="54"/>
      <c r="E48" s="53"/>
      <c r="F48" s="54"/>
      <c r="G48" s="181" t="s">
        <v>53</v>
      </c>
      <c r="H48" s="12" t="str">
        <f t="shared" si="0"/>
        <v>4A</v>
      </c>
      <c r="K48" s="5" t="str">
        <f>HYPERLINK("#'Self Assessment Summary'!K10","Hyperlink to the Element on the SA Summary Worksheet")</f>
        <v>Hyperlink to the Element on the SA Summary Worksheet</v>
      </c>
    </row>
    <row r="49" spans="1:11" x14ac:dyDescent="0.35">
      <c r="A49" s="116"/>
      <c r="B49" s="142" t="s">
        <v>349</v>
      </c>
      <c r="C49" s="143"/>
      <c r="D49" s="143"/>
      <c r="E49" s="143"/>
      <c r="F49" s="185"/>
    </row>
    <row r="50" spans="1:11" ht="178.15" customHeight="1" x14ac:dyDescent="0.35">
      <c r="A50" s="116"/>
      <c r="B50" s="293"/>
      <c r="C50" s="294"/>
      <c r="D50" s="294"/>
      <c r="E50" s="294"/>
      <c r="F50" s="295"/>
    </row>
    <row r="51" spans="1:11" s="62" customFormat="1" ht="12.5" hidden="1" x14ac:dyDescent="0.25">
      <c r="A51" s="60" t="s">
        <v>86</v>
      </c>
      <c r="B51" s="61"/>
      <c r="C51" s="61"/>
      <c r="D51" s="61"/>
      <c r="E51" s="61"/>
      <c r="F51" s="61"/>
      <c r="G51" s="180"/>
      <c r="H51" s="61"/>
      <c r="I51" s="12"/>
      <c r="J51" s="12"/>
      <c r="K51" s="13"/>
    </row>
    <row r="52" spans="1:11" s="62" customFormat="1" ht="12.5" hidden="1" x14ac:dyDescent="0.25">
      <c r="A52" s="60" t="s">
        <v>87</v>
      </c>
      <c r="B52" s="61"/>
      <c r="C52" s="61"/>
      <c r="D52" s="61"/>
      <c r="E52" s="61"/>
      <c r="F52" s="61"/>
      <c r="G52" s="180"/>
      <c r="H52" s="61"/>
      <c r="I52" s="12"/>
      <c r="J52" s="12"/>
      <c r="K52" s="13"/>
    </row>
    <row r="53" spans="1:11" s="62" customFormat="1" ht="12.5" hidden="1" x14ac:dyDescent="0.25">
      <c r="A53" s="60" t="s">
        <v>216</v>
      </c>
      <c r="B53" s="61"/>
      <c r="C53" s="61"/>
      <c r="D53" s="61"/>
      <c r="E53" s="61"/>
      <c r="F53" s="61"/>
      <c r="G53" s="180"/>
      <c r="H53" s="61"/>
      <c r="I53" s="12"/>
      <c r="J53" s="12"/>
      <c r="K53" s="13"/>
    </row>
    <row r="54" spans="1:11" s="62" customFormat="1" ht="12.5" hidden="1" x14ac:dyDescent="0.25">
      <c r="A54" s="60" t="s">
        <v>217</v>
      </c>
      <c r="B54" s="61"/>
      <c r="C54" s="61"/>
      <c r="D54" s="61"/>
      <c r="E54" s="61"/>
      <c r="F54" s="61"/>
      <c r="G54" s="180"/>
      <c r="H54" s="61"/>
      <c r="I54" s="12"/>
      <c r="J54" s="12"/>
      <c r="K54" s="13"/>
    </row>
    <row r="55" spans="1:11" s="62" customFormat="1" ht="12.5" hidden="1" x14ac:dyDescent="0.25">
      <c r="A55" s="60"/>
      <c r="B55" s="61"/>
      <c r="C55" s="61"/>
      <c r="D55" s="61"/>
      <c r="E55" s="61"/>
      <c r="F55" s="61"/>
      <c r="G55" s="180"/>
      <c r="H55" s="61"/>
      <c r="I55" s="12"/>
      <c r="J55" s="12"/>
      <c r="K55" s="13"/>
    </row>
    <row r="56" spans="1:11" s="62" customFormat="1" ht="13" hidden="1" x14ac:dyDescent="0.3">
      <c r="A56" s="60"/>
      <c r="B56" s="14"/>
      <c r="C56" s="144"/>
      <c r="D56" s="145"/>
      <c r="E56" s="146"/>
      <c r="F56" s="145"/>
      <c r="G56" s="181"/>
      <c r="H56" s="12"/>
      <c r="I56" s="12"/>
      <c r="J56" s="12"/>
      <c r="K56" s="13"/>
    </row>
    <row r="57" spans="1:11" s="62" customFormat="1" ht="13" hidden="1" x14ac:dyDescent="0.3">
      <c r="A57" s="60"/>
      <c r="B57" s="14"/>
      <c r="C57" s="144"/>
      <c r="D57" s="145"/>
      <c r="E57" s="146"/>
      <c r="F57" s="145"/>
      <c r="G57" s="181"/>
      <c r="H57" s="12"/>
      <c r="I57" s="12"/>
      <c r="J57" s="12"/>
      <c r="K57" s="13"/>
    </row>
    <row r="58" spans="1:11" s="62" customFormat="1" hidden="1" x14ac:dyDescent="0.35">
      <c r="B58" s="119"/>
      <c r="C58" s="147"/>
      <c r="D58" s="148"/>
      <c r="E58" s="149"/>
      <c r="F58" s="148"/>
      <c r="G58" s="181"/>
      <c r="H58" s="12"/>
      <c r="I58" s="12"/>
      <c r="J58" s="12"/>
      <c r="K58" s="13"/>
    </row>
    <row r="59" spans="1:11" s="62" customFormat="1" hidden="1" x14ac:dyDescent="0.35">
      <c r="B59" s="119"/>
      <c r="C59" s="147"/>
      <c r="D59" s="148"/>
      <c r="E59" s="149"/>
      <c r="F59" s="148"/>
      <c r="G59" s="181"/>
      <c r="H59" s="12"/>
      <c r="I59" s="12"/>
      <c r="J59" s="12"/>
      <c r="K59" s="13"/>
    </row>
    <row r="60" spans="1:11" s="62" customFormat="1" hidden="1" x14ac:dyDescent="0.35">
      <c r="B60" s="119"/>
      <c r="C60" s="147"/>
      <c r="D60" s="148"/>
      <c r="E60" s="149"/>
      <c r="F60" s="148"/>
      <c r="G60" s="181"/>
      <c r="H60" s="12"/>
      <c r="I60" s="12"/>
      <c r="J60" s="12"/>
      <c r="K60" s="13"/>
    </row>
    <row r="61" spans="1:11" s="62" customFormat="1" hidden="1" x14ac:dyDescent="0.35">
      <c r="B61" s="119"/>
      <c r="C61" s="147"/>
      <c r="D61" s="148"/>
      <c r="E61" s="149"/>
      <c r="F61" s="148"/>
      <c r="G61" s="181"/>
      <c r="H61" s="12"/>
      <c r="I61" s="12"/>
      <c r="J61" s="12"/>
      <c r="K61" s="13"/>
    </row>
    <row r="62" spans="1:11" s="62" customFormat="1" hidden="1" x14ac:dyDescent="0.35">
      <c r="B62" s="119"/>
      <c r="C62" s="147"/>
      <c r="D62" s="148"/>
      <c r="E62" s="149"/>
      <c r="F62" s="148"/>
      <c r="G62" s="181"/>
      <c r="H62" s="12"/>
      <c r="I62" s="12"/>
      <c r="J62" s="12"/>
      <c r="K62" s="13"/>
    </row>
    <row r="63" spans="1:11" s="62" customFormat="1" hidden="1" x14ac:dyDescent="0.35">
      <c r="B63" s="119"/>
      <c r="C63" s="147"/>
      <c r="D63" s="148"/>
      <c r="E63" s="149"/>
      <c r="F63" s="148"/>
      <c r="G63" s="181"/>
      <c r="H63" s="12"/>
      <c r="I63" s="12"/>
      <c r="J63" s="12"/>
      <c r="K63" s="13"/>
    </row>
    <row r="64" spans="1:11" s="62" customFormat="1" hidden="1" x14ac:dyDescent="0.35">
      <c r="B64" s="119"/>
      <c r="C64" s="147"/>
      <c r="D64" s="148"/>
      <c r="E64" s="149"/>
      <c r="F64" s="148"/>
      <c r="G64" s="181"/>
      <c r="H64" s="12"/>
      <c r="I64" s="12"/>
      <c r="J64" s="12"/>
      <c r="K64" s="13"/>
    </row>
    <row r="65" spans="2:11" s="62" customFormat="1" hidden="1" x14ac:dyDescent="0.35">
      <c r="B65" s="119"/>
      <c r="C65" s="147"/>
      <c r="D65" s="148"/>
      <c r="E65" s="149"/>
      <c r="F65" s="148"/>
      <c r="G65" s="181"/>
      <c r="H65" s="12"/>
      <c r="I65" s="12"/>
      <c r="J65" s="12"/>
      <c r="K65" s="13"/>
    </row>
    <row r="66" spans="2:11" s="62" customFormat="1" hidden="1" x14ac:dyDescent="0.35">
      <c r="B66" s="119"/>
      <c r="C66" s="147"/>
      <c r="D66" s="148"/>
      <c r="E66" s="149"/>
      <c r="F66" s="148"/>
      <c r="G66" s="181"/>
      <c r="H66" s="12"/>
      <c r="I66" s="12"/>
      <c r="J66" s="12"/>
      <c r="K66" s="13"/>
    </row>
    <row r="67" spans="2:11" s="62" customFormat="1" hidden="1" x14ac:dyDescent="0.35">
      <c r="B67" s="119"/>
      <c r="C67" s="147"/>
      <c r="D67" s="148"/>
      <c r="E67" s="149"/>
      <c r="F67" s="148"/>
      <c r="G67" s="181"/>
      <c r="H67" s="12"/>
      <c r="I67" s="12"/>
      <c r="J67" s="12"/>
      <c r="K67" s="13"/>
    </row>
    <row r="68" spans="2:11" s="62" customFormat="1" hidden="1" x14ac:dyDescent="0.35">
      <c r="B68" s="119"/>
      <c r="C68" s="147"/>
      <c r="D68" s="148"/>
      <c r="E68" s="149"/>
      <c r="F68" s="148"/>
      <c r="G68" s="181"/>
      <c r="H68" s="12"/>
      <c r="I68" s="12"/>
      <c r="J68" s="12"/>
      <c r="K68" s="13"/>
    </row>
    <row r="69" spans="2:11" s="62" customFormat="1" hidden="1" x14ac:dyDescent="0.35">
      <c r="B69" s="119"/>
      <c r="C69" s="147"/>
      <c r="D69" s="148"/>
      <c r="E69" s="149"/>
      <c r="F69" s="148"/>
      <c r="G69" s="181"/>
      <c r="H69" s="12"/>
      <c r="I69" s="12"/>
      <c r="J69" s="12"/>
      <c r="K69" s="13"/>
    </row>
    <row r="70" spans="2:11" s="62" customFormat="1" hidden="1" x14ac:dyDescent="0.35">
      <c r="B70" s="119"/>
      <c r="C70" s="147"/>
      <c r="D70" s="148"/>
      <c r="E70" s="149"/>
      <c r="F70" s="148"/>
      <c r="G70" s="181"/>
      <c r="H70" s="12"/>
      <c r="I70" s="12"/>
      <c r="J70" s="12"/>
      <c r="K70" s="13"/>
    </row>
    <row r="71" spans="2:11" s="62" customFormat="1" hidden="1" x14ac:dyDescent="0.35">
      <c r="B71" s="119"/>
      <c r="C71" s="147"/>
      <c r="D71" s="148"/>
      <c r="E71" s="149"/>
      <c r="F71" s="148"/>
      <c r="G71" s="181"/>
      <c r="H71" s="12"/>
      <c r="I71" s="12"/>
      <c r="J71" s="12"/>
      <c r="K71" s="13"/>
    </row>
    <row r="72" spans="2:11" s="62" customFormat="1" hidden="1" x14ac:dyDescent="0.35">
      <c r="B72" s="119"/>
      <c r="C72" s="147"/>
      <c r="D72" s="148"/>
      <c r="E72" s="149"/>
      <c r="F72" s="148"/>
      <c r="G72" s="181"/>
      <c r="H72" s="12"/>
      <c r="I72" s="12"/>
      <c r="J72" s="12"/>
      <c r="K72" s="13"/>
    </row>
    <row r="73" spans="2:11" s="62" customFormat="1" hidden="1" x14ac:dyDescent="0.35">
      <c r="B73" s="119"/>
      <c r="C73" s="147"/>
      <c r="D73" s="148"/>
      <c r="E73" s="149"/>
      <c r="F73" s="148"/>
      <c r="G73" s="181"/>
      <c r="H73" s="12"/>
      <c r="I73" s="12"/>
      <c r="J73" s="12"/>
      <c r="K73" s="13"/>
    </row>
    <row r="74" spans="2:11" s="62" customFormat="1" hidden="1" x14ac:dyDescent="0.35">
      <c r="B74" s="119"/>
      <c r="C74" s="147"/>
      <c r="D74" s="148"/>
      <c r="E74" s="149"/>
      <c r="F74" s="148"/>
      <c r="G74" s="181"/>
      <c r="H74" s="12"/>
      <c r="I74" s="12"/>
      <c r="J74" s="12"/>
      <c r="K74" s="13"/>
    </row>
    <row r="75" spans="2:11" s="62" customFormat="1" hidden="1" x14ac:dyDescent="0.35">
      <c r="B75" s="119"/>
      <c r="C75" s="147"/>
      <c r="D75" s="148"/>
      <c r="E75" s="149"/>
      <c r="F75" s="148"/>
      <c r="G75" s="181"/>
      <c r="H75" s="12"/>
      <c r="I75" s="12"/>
      <c r="J75" s="12"/>
      <c r="K75" s="13"/>
    </row>
    <row r="76" spans="2:11" s="62" customFormat="1" hidden="1" x14ac:dyDescent="0.35">
      <c r="B76" s="119"/>
      <c r="C76" s="147"/>
      <c r="D76" s="148"/>
      <c r="E76" s="149"/>
      <c r="F76" s="148"/>
      <c r="G76" s="181"/>
      <c r="H76" s="12"/>
      <c r="I76" s="12"/>
      <c r="J76" s="12"/>
      <c r="K76" s="13"/>
    </row>
    <row r="77" spans="2:11" s="62" customFormat="1" hidden="1" x14ac:dyDescent="0.35">
      <c r="B77" s="119"/>
      <c r="C77" s="147"/>
      <c r="D77" s="148"/>
      <c r="E77" s="149"/>
      <c r="F77" s="148"/>
      <c r="G77" s="181"/>
      <c r="H77" s="12"/>
      <c r="I77" s="12"/>
      <c r="J77" s="12"/>
      <c r="K77" s="13"/>
    </row>
    <row r="78" spans="2:11" s="62" customFormat="1" hidden="1" x14ac:dyDescent="0.35">
      <c r="B78" s="119"/>
      <c r="C78" s="147"/>
      <c r="D78" s="148"/>
      <c r="E78" s="149"/>
      <c r="F78" s="148"/>
      <c r="G78" s="181"/>
      <c r="H78" s="12"/>
      <c r="I78" s="12"/>
      <c r="J78" s="12"/>
      <c r="K78" s="13"/>
    </row>
    <row r="79" spans="2:11" s="62" customFormat="1" hidden="1" x14ac:dyDescent="0.35">
      <c r="B79" s="119"/>
      <c r="C79" s="147"/>
      <c r="D79" s="148"/>
      <c r="E79" s="149"/>
      <c r="F79" s="148"/>
      <c r="G79" s="181"/>
      <c r="H79" s="12"/>
      <c r="I79" s="12"/>
      <c r="J79" s="12"/>
      <c r="K79" s="13"/>
    </row>
    <row r="80" spans="2:11" s="62" customFormat="1" hidden="1" x14ac:dyDescent="0.35">
      <c r="B80" s="119"/>
      <c r="C80" s="147"/>
      <c r="D80" s="148"/>
      <c r="E80" s="149"/>
      <c r="F80" s="148"/>
      <c r="G80" s="181"/>
      <c r="H80" s="12"/>
      <c r="I80" s="12"/>
      <c r="J80" s="12"/>
      <c r="K80" s="13"/>
    </row>
    <row r="81" spans="2:11" s="62" customFormat="1" hidden="1" x14ac:dyDescent="0.35">
      <c r="B81" s="119"/>
      <c r="C81" s="147"/>
      <c r="D81" s="148"/>
      <c r="E81" s="149"/>
      <c r="F81" s="148"/>
      <c r="G81" s="181"/>
      <c r="H81" s="12"/>
      <c r="I81" s="12"/>
      <c r="J81" s="12"/>
      <c r="K81" s="13"/>
    </row>
    <row r="82" spans="2:11" s="62" customFormat="1" hidden="1" x14ac:dyDescent="0.35">
      <c r="B82" s="119"/>
      <c r="C82" s="147"/>
      <c r="D82" s="148"/>
      <c r="E82" s="149"/>
      <c r="F82" s="148"/>
      <c r="G82" s="181"/>
      <c r="H82" s="12"/>
      <c r="I82" s="12"/>
      <c r="J82" s="12"/>
      <c r="K82" s="13"/>
    </row>
    <row r="83" spans="2:11" s="62" customFormat="1" hidden="1" x14ac:dyDescent="0.35">
      <c r="B83" s="119"/>
      <c r="C83" s="147"/>
      <c r="D83" s="148"/>
      <c r="E83" s="149"/>
      <c r="F83" s="148"/>
      <c r="G83" s="181"/>
      <c r="H83" s="12"/>
      <c r="I83" s="12"/>
      <c r="J83" s="12"/>
      <c r="K83" s="13"/>
    </row>
    <row r="84" spans="2:11" s="62" customFormat="1" hidden="1" x14ac:dyDescent="0.35">
      <c r="B84" s="119"/>
      <c r="C84" s="147"/>
      <c r="D84" s="148"/>
      <c r="E84" s="149"/>
      <c r="F84" s="148"/>
      <c r="G84" s="181"/>
      <c r="H84" s="12"/>
      <c r="I84" s="12"/>
      <c r="J84" s="12"/>
      <c r="K84" s="13"/>
    </row>
    <row r="85" spans="2:11" s="62" customFormat="1" hidden="1" x14ac:dyDescent="0.35">
      <c r="B85" s="119"/>
      <c r="C85" s="147"/>
      <c r="D85" s="148"/>
      <c r="E85" s="149"/>
      <c r="F85" s="148"/>
      <c r="G85" s="181"/>
      <c r="H85" s="12"/>
      <c r="I85" s="12"/>
      <c r="J85" s="12"/>
      <c r="K85" s="13"/>
    </row>
    <row r="86" spans="2:11" s="62" customFormat="1" hidden="1" x14ac:dyDescent="0.35">
      <c r="B86" s="119"/>
      <c r="C86" s="147"/>
      <c r="D86" s="148"/>
      <c r="E86" s="149"/>
      <c r="F86" s="148"/>
      <c r="G86" s="181"/>
      <c r="H86" s="12"/>
      <c r="I86" s="12"/>
      <c r="J86" s="12"/>
      <c r="K86" s="13"/>
    </row>
    <row r="87" spans="2:11" s="62" customFormat="1" hidden="1" x14ac:dyDescent="0.35">
      <c r="B87" s="119"/>
      <c r="C87" s="147"/>
      <c r="D87" s="148"/>
      <c r="E87" s="149"/>
      <c r="F87" s="148"/>
      <c r="G87" s="181"/>
      <c r="H87" s="12"/>
      <c r="I87" s="12"/>
      <c r="J87" s="12"/>
      <c r="K87" s="13"/>
    </row>
    <row r="88" spans="2:11" s="62" customFormat="1" hidden="1" x14ac:dyDescent="0.35">
      <c r="B88" s="119"/>
      <c r="C88" s="147"/>
      <c r="D88" s="148"/>
      <c r="E88" s="149"/>
      <c r="F88" s="148"/>
      <c r="G88" s="181"/>
      <c r="H88" s="12"/>
      <c r="I88" s="12"/>
      <c r="J88" s="12"/>
      <c r="K88" s="13"/>
    </row>
    <row r="89" spans="2:11" s="62" customFormat="1" hidden="1" x14ac:dyDescent="0.35">
      <c r="B89" s="119"/>
      <c r="C89" s="147"/>
      <c r="D89" s="148"/>
      <c r="E89" s="149"/>
      <c r="F89" s="148"/>
      <c r="G89" s="181"/>
      <c r="H89" s="12"/>
      <c r="I89" s="12"/>
      <c r="J89" s="12"/>
      <c r="K89" s="13"/>
    </row>
    <row r="90" spans="2:11" s="62" customFormat="1" hidden="1" x14ac:dyDescent="0.35">
      <c r="B90" s="119"/>
      <c r="C90" s="147"/>
      <c r="D90" s="148"/>
      <c r="E90" s="149"/>
      <c r="F90" s="148"/>
      <c r="G90" s="181"/>
      <c r="H90" s="12"/>
      <c r="I90" s="12"/>
      <c r="J90" s="12"/>
      <c r="K90" s="13"/>
    </row>
    <row r="91" spans="2:11" s="62" customFormat="1" hidden="1" x14ac:dyDescent="0.35">
      <c r="B91" s="119"/>
      <c r="C91" s="147"/>
      <c r="D91" s="148"/>
      <c r="E91" s="149"/>
      <c r="F91" s="148"/>
      <c r="G91" s="181"/>
      <c r="H91" s="12"/>
      <c r="I91" s="12"/>
      <c r="J91" s="12"/>
      <c r="K91" s="13"/>
    </row>
    <row r="92" spans="2:11" s="62" customFormat="1" hidden="1" x14ac:dyDescent="0.35">
      <c r="B92" s="119"/>
      <c r="C92" s="147"/>
      <c r="D92" s="148"/>
      <c r="E92" s="149"/>
      <c r="F92" s="148"/>
      <c r="G92" s="181"/>
      <c r="H92" s="12"/>
      <c r="I92" s="12"/>
      <c r="J92" s="12"/>
      <c r="K92" s="13"/>
    </row>
    <row r="93" spans="2:11" s="62" customFormat="1" hidden="1" x14ac:dyDescent="0.35">
      <c r="B93" s="119"/>
      <c r="C93" s="147"/>
      <c r="D93" s="148"/>
      <c r="E93" s="149"/>
      <c r="F93" s="148"/>
      <c r="G93" s="181"/>
      <c r="H93" s="12"/>
      <c r="I93" s="12"/>
      <c r="J93" s="12"/>
      <c r="K93" s="13"/>
    </row>
    <row r="94" spans="2:11" s="62" customFormat="1" hidden="1" x14ac:dyDescent="0.35">
      <c r="B94" s="119"/>
      <c r="C94" s="147"/>
      <c r="D94" s="148"/>
      <c r="E94" s="149"/>
      <c r="F94" s="148"/>
      <c r="G94" s="181"/>
      <c r="H94" s="12"/>
      <c r="I94" s="12"/>
      <c r="J94" s="12"/>
      <c r="K94" s="13"/>
    </row>
    <row r="95" spans="2:11" s="62" customFormat="1" hidden="1" x14ac:dyDescent="0.35">
      <c r="B95" s="119"/>
      <c r="C95" s="147"/>
      <c r="D95" s="148"/>
      <c r="E95" s="149"/>
      <c r="F95" s="148"/>
      <c r="G95" s="181"/>
      <c r="H95" s="12"/>
      <c r="I95" s="12"/>
      <c r="J95" s="12"/>
      <c r="K95" s="13"/>
    </row>
    <row r="96" spans="2:11" s="62" customFormat="1" hidden="1" x14ac:dyDescent="0.35">
      <c r="B96" s="119"/>
      <c r="C96" s="147"/>
      <c r="D96" s="148"/>
      <c r="E96" s="149"/>
      <c r="F96" s="148"/>
      <c r="G96" s="181"/>
      <c r="H96" s="12"/>
      <c r="I96" s="12"/>
      <c r="J96" s="12"/>
      <c r="K96" s="13"/>
    </row>
    <row r="97" spans="2:11" s="62" customFormat="1" hidden="1" x14ac:dyDescent="0.35">
      <c r="B97" s="119"/>
      <c r="C97" s="147"/>
      <c r="D97" s="148"/>
      <c r="E97" s="149"/>
      <c r="F97" s="148"/>
      <c r="G97" s="181"/>
      <c r="H97" s="12"/>
      <c r="I97" s="12"/>
      <c r="J97" s="12"/>
      <c r="K97" s="13"/>
    </row>
    <row r="98" spans="2:11" s="62" customFormat="1" hidden="1" x14ac:dyDescent="0.35">
      <c r="B98" s="119"/>
      <c r="C98" s="147"/>
      <c r="D98" s="148"/>
      <c r="E98" s="149"/>
      <c r="F98" s="148"/>
      <c r="G98" s="181"/>
      <c r="H98" s="12"/>
      <c r="I98" s="12"/>
      <c r="J98" s="12"/>
      <c r="K98" s="13"/>
    </row>
    <row r="99" spans="2:11" s="62" customFormat="1" hidden="1" x14ac:dyDescent="0.35">
      <c r="B99" s="119"/>
      <c r="C99" s="147"/>
      <c r="D99" s="148"/>
      <c r="E99" s="149"/>
      <c r="F99" s="148"/>
      <c r="G99" s="181"/>
      <c r="H99" s="12"/>
      <c r="I99" s="12"/>
      <c r="J99" s="12"/>
      <c r="K99" s="13"/>
    </row>
    <row r="100" spans="2:11" s="62" customFormat="1" hidden="1" x14ac:dyDescent="0.35">
      <c r="B100" s="119"/>
      <c r="C100" s="147"/>
      <c r="D100" s="148"/>
      <c r="E100" s="149"/>
      <c r="F100" s="148"/>
      <c r="G100" s="181"/>
      <c r="H100" s="12"/>
      <c r="I100" s="12"/>
      <c r="J100" s="12"/>
      <c r="K100" s="13"/>
    </row>
    <row r="101" spans="2:11" s="62" customFormat="1" hidden="1" x14ac:dyDescent="0.35">
      <c r="B101" s="119"/>
      <c r="C101" s="147"/>
      <c r="D101" s="148"/>
      <c r="E101" s="149"/>
      <c r="F101" s="148"/>
      <c r="G101" s="181"/>
      <c r="H101" s="12"/>
      <c r="I101" s="12"/>
      <c r="J101" s="12"/>
      <c r="K101" s="13"/>
    </row>
    <row r="102" spans="2:11" s="62" customFormat="1" hidden="1" x14ac:dyDescent="0.35">
      <c r="B102" s="119"/>
      <c r="C102" s="147"/>
      <c r="D102" s="148"/>
      <c r="E102" s="149"/>
      <c r="F102" s="148"/>
      <c r="G102" s="181"/>
      <c r="H102" s="12"/>
      <c r="I102" s="12"/>
      <c r="J102" s="12"/>
      <c r="K102" s="13"/>
    </row>
    <row r="103" spans="2:11" s="62" customFormat="1" hidden="1" x14ac:dyDescent="0.35">
      <c r="B103" s="119"/>
      <c r="C103" s="147"/>
      <c r="D103" s="148"/>
      <c r="E103" s="149"/>
      <c r="F103" s="148"/>
      <c r="G103" s="181"/>
      <c r="H103" s="12"/>
      <c r="I103" s="12"/>
      <c r="J103" s="12"/>
      <c r="K103" s="13"/>
    </row>
    <row r="104" spans="2:11" s="62" customFormat="1" hidden="1" x14ac:dyDescent="0.35">
      <c r="B104" s="119"/>
      <c r="C104" s="147"/>
      <c r="D104" s="148"/>
      <c r="E104" s="149"/>
      <c r="F104" s="148"/>
      <c r="G104" s="181"/>
      <c r="H104" s="12"/>
      <c r="I104" s="12"/>
      <c r="J104" s="12"/>
      <c r="K104" s="13"/>
    </row>
    <row r="105" spans="2:11" s="62" customFormat="1" hidden="1" x14ac:dyDescent="0.35">
      <c r="B105" s="119"/>
      <c r="C105" s="147"/>
      <c r="D105" s="148"/>
      <c r="E105" s="149"/>
      <c r="F105" s="148"/>
      <c r="G105" s="181"/>
      <c r="H105" s="12"/>
      <c r="I105" s="12"/>
      <c r="J105" s="12"/>
      <c r="K105" s="13"/>
    </row>
    <row r="106" spans="2:11" s="62" customFormat="1" hidden="1" x14ac:dyDescent="0.35">
      <c r="B106" s="119"/>
      <c r="C106" s="147"/>
      <c r="D106" s="148"/>
      <c r="E106" s="149"/>
      <c r="F106" s="148"/>
      <c r="G106" s="181"/>
      <c r="H106" s="12"/>
      <c r="I106" s="12"/>
      <c r="J106" s="12"/>
      <c r="K106" s="13"/>
    </row>
    <row r="107" spans="2:11" s="62" customFormat="1" hidden="1" x14ac:dyDescent="0.35">
      <c r="B107" s="119"/>
      <c r="C107" s="147"/>
      <c r="D107" s="148"/>
      <c r="E107" s="149"/>
      <c r="F107" s="148"/>
      <c r="G107" s="181"/>
      <c r="H107" s="12"/>
      <c r="I107" s="12"/>
      <c r="J107" s="12"/>
      <c r="K107" s="13"/>
    </row>
    <row r="108" spans="2:11" s="62" customFormat="1" hidden="1" x14ac:dyDescent="0.35">
      <c r="B108" s="119"/>
      <c r="C108" s="147"/>
      <c r="D108" s="148"/>
      <c r="E108" s="149"/>
      <c r="F108" s="148"/>
      <c r="G108" s="181"/>
      <c r="H108" s="12"/>
      <c r="I108" s="12"/>
      <c r="J108" s="12"/>
      <c r="K108" s="13"/>
    </row>
    <row r="109" spans="2:11" s="62" customFormat="1" hidden="1" x14ac:dyDescent="0.35">
      <c r="B109" s="119"/>
      <c r="C109" s="147"/>
      <c r="D109" s="148"/>
      <c r="E109" s="149"/>
      <c r="F109" s="148"/>
      <c r="G109" s="181"/>
      <c r="H109" s="12"/>
      <c r="I109" s="12"/>
      <c r="J109" s="12"/>
      <c r="K109" s="13"/>
    </row>
    <row r="110" spans="2:11" s="62" customFormat="1" hidden="1" x14ac:dyDescent="0.35">
      <c r="B110" s="119"/>
      <c r="C110" s="147"/>
      <c r="D110" s="148"/>
      <c r="E110" s="149"/>
      <c r="F110" s="148"/>
      <c r="G110" s="181"/>
      <c r="H110" s="12"/>
      <c r="I110" s="12"/>
      <c r="J110" s="12"/>
      <c r="K110" s="13"/>
    </row>
    <row r="111" spans="2:11" s="62" customFormat="1" hidden="1" x14ac:dyDescent="0.35">
      <c r="B111" s="119"/>
      <c r="C111" s="147"/>
      <c r="D111" s="148"/>
      <c r="E111" s="149"/>
      <c r="F111" s="148"/>
      <c r="G111" s="181"/>
      <c r="H111" s="12"/>
      <c r="I111" s="12"/>
      <c r="J111" s="12"/>
      <c r="K111" s="13"/>
    </row>
    <row r="112" spans="2:11" s="62" customFormat="1" hidden="1" x14ac:dyDescent="0.35">
      <c r="B112" s="119"/>
      <c r="C112" s="147"/>
      <c r="D112" s="148"/>
      <c r="E112" s="149"/>
      <c r="F112" s="148"/>
      <c r="G112" s="181"/>
      <c r="H112" s="12"/>
      <c r="I112" s="12"/>
      <c r="J112" s="12"/>
      <c r="K112" s="13"/>
    </row>
    <row r="113" spans="2:11" s="62" customFormat="1" hidden="1" x14ac:dyDescent="0.35">
      <c r="B113" s="119"/>
      <c r="C113" s="147"/>
      <c r="D113" s="148"/>
      <c r="E113" s="149"/>
      <c r="F113" s="148"/>
      <c r="G113" s="181"/>
      <c r="H113" s="12"/>
      <c r="I113" s="12"/>
      <c r="J113" s="12"/>
      <c r="K113" s="13"/>
    </row>
    <row r="114" spans="2:11" s="62" customFormat="1" hidden="1" x14ac:dyDescent="0.35">
      <c r="B114" s="119"/>
      <c r="C114" s="147"/>
      <c r="D114" s="148"/>
      <c r="E114" s="149"/>
      <c r="F114" s="148"/>
      <c r="G114" s="181"/>
      <c r="H114" s="12"/>
      <c r="I114" s="12"/>
      <c r="J114" s="12"/>
      <c r="K114" s="13"/>
    </row>
    <row r="115" spans="2:11" s="62" customFormat="1" hidden="1" x14ac:dyDescent="0.35">
      <c r="B115" s="119"/>
      <c r="C115" s="147"/>
      <c r="D115" s="148"/>
      <c r="E115" s="149"/>
      <c r="F115" s="148"/>
      <c r="G115" s="181"/>
      <c r="H115" s="12"/>
      <c r="I115" s="12"/>
      <c r="J115" s="12"/>
      <c r="K115" s="13"/>
    </row>
    <row r="116" spans="2:11" s="62" customFormat="1" hidden="1" x14ac:dyDescent="0.35">
      <c r="B116" s="119"/>
      <c r="C116" s="147"/>
      <c r="D116" s="148"/>
      <c r="E116" s="149"/>
      <c r="F116" s="148"/>
      <c r="G116" s="181"/>
      <c r="H116" s="12"/>
      <c r="I116" s="12"/>
      <c r="J116" s="12"/>
      <c r="K116" s="13"/>
    </row>
    <row r="117" spans="2:11" s="62" customFormat="1" hidden="1" x14ac:dyDescent="0.35">
      <c r="B117" s="119"/>
      <c r="C117" s="147"/>
      <c r="D117" s="148"/>
      <c r="E117" s="149"/>
      <c r="F117" s="148"/>
      <c r="G117" s="181"/>
      <c r="H117" s="12"/>
      <c r="I117" s="12"/>
      <c r="J117" s="12"/>
      <c r="K117" s="13"/>
    </row>
    <row r="118" spans="2:11" s="62" customFormat="1" hidden="1" x14ac:dyDescent="0.35">
      <c r="B118" s="119"/>
      <c r="C118" s="147"/>
      <c r="D118" s="148"/>
      <c r="E118" s="149"/>
      <c r="F118" s="148"/>
      <c r="G118" s="181"/>
      <c r="H118" s="12"/>
      <c r="I118" s="12"/>
      <c r="J118" s="12"/>
      <c r="K118" s="13"/>
    </row>
    <row r="119" spans="2:11" s="62" customFormat="1" hidden="1" x14ac:dyDescent="0.35">
      <c r="B119" s="119"/>
      <c r="C119" s="147"/>
      <c r="D119" s="148"/>
      <c r="E119" s="149"/>
      <c r="F119" s="148"/>
      <c r="G119" s="181"/>
      <c r="H119" s="12"/>
      <c r="I119" s="12"/>
      <c r="J119" s="12"/>
      <c r="K119" s="13"/>
    </row>
    <row r="120" spans="2:11" s="62" customFormat="1" hidden="1" x14ac:dyDescent="0.35">
      <c r="B120" s="119"/>
      <c r="C120" s="147"/>
      <c r="D120" s="148"/>
      <c r="E120" s="149"/>
      <c r="F120" s="148"/>
      <c r="G120" s="181"/>
      <c r="H120" s="12"/>
      <c r="I120" s="12"/>
      <c r="J120" s="12"/>
      <c r="K120" s="13"/>
    </row>
    <row r="121" spans="2:11" s="62" customFormat="1" hidden="1" x14ac:dyDescent="0.35">
      <c r="B121" s="119"/>
      <c r="C121" s="147"/>
      <c r="D121" s="148"/>
      <c r="E121" s="149"/>
      <c r="F121" s="148"/>
      <c r="G121" s="181"/>
      <c r="H121" s="12"/>
      <c r="I121" s="12"/>
      <c r="J121" s="12"/>
      <c r="K121" s="13"/>
    </row>
    <row r="122" spans="2:11" s="62" customFormat="1" hidden="1" x14ac:dyDescent="0.35">
      <c r="B122" s="119"/>
      <c r="C122" s="147"/>
      <c r="D122" s="148"/>
      <c r="E122" s="149"/>
      <c r="F122" s="148"/>
      <c r="G122" s="181"/>
      <c r="H122" s="12"/>
      <c r="I122" s="12"/>
      <c r="J122" s="12"/>
      <c r="K122" s="13"/>
    </row>
    <row r="123" spans="2:11" s="62" customFormat="1" hidden="1" x14ac:dyDescent="0.35">
      <c r="B123" s="119"/>
      <c r="C123" s="147"/>
      <c r="D123" s="148"/>
      <c r="E123" s="149"/>
      <c r="F123" s="148"/>
      <c r="G123" s="181"/>
      <c r="H123" s="12"/>
      <c r="I123" s="12"/>
      <c r="J123" s="12"/>
      <c r="K123" s="13"/>
    </row>
    <row r="124" spans="2:11" s="62" customFormat="1" hidden="1" x14ac:dyDescent="0.35">
      <c r="B124" s="119"/>
      <c r="C124" s="147"/>
      <c r="D124" s="148"/>
      <c r="E124" s="149"/>
      <c r="F124" s="148"/>
      <c r="G124" s="181"/>
      <c r="H124" s="12"/>
      <c r="I124" s="12"/>
      <c r="J124" s="12"/>
      <c r="K124" s="13"/>
    </row>
    <row r="125" spans="2:11" s="62" customFormat="1" hidden="1" x14ac:dyDescent="0.35">
      <c r="B125" s="119"/>
      <c r="C125" s="147"/>
      <c r="D125" s="148"/>
      <c r="E125" s="149"/>
      <c r="F125" s="148"/>
      <c r="G125" s="181"/>
      <c r="H125" s="12"/>
      <c r="I125" s="12"/>
      <c r="J125" s="12"/>
      <c r="K125" s="13"/>
    </row>
    <row r="126" spans="2:11" s="62" customFormat="1" hidden="1" x14ac:dyDescent="0.35">
      <c r="B126" s="119"/>
      <c r="C126" s="147"/>
      <c r="D126" s="148"/>
      <c r="E126" s="149"/>
      <c r="F126" s="148"/>
      <c r="G126" s="181"/>
      <c r="H126" s="12"/>
      <c r="I126" s="12"/>
      <c r="J126" s="12"/>
      <c r="K126" s="13"/>
    </row>
    <row r="127" spans="2:11" s="62" customFormat="1" hidden="1" x14ac:dyDescent="0.35">
      <c r="B127" s="119"/>
      <c r="C127" s="147"/>
      <c r="D127" s="148"/>
      <c r="E127" s="149"/>
      <c r="F127" s="148"/>
      <c r="G127" s="181"/>
      <c r="H127" s="12"/>
      <c r="I127" s="12"/>
      <c r="J127" s="12"/>
      <c r="K127" s="13"/>
    </row>
    <row r="128" spans="2:11" s="62" customFormat="1" hidden="1" x14ac:dyDescent="0.35">
      <c r="B128" s="119"/>
      <c r="C128" s="147"/>
      <c r="D128" s="148"/>
      <c r="E128" s="149"/>
      <c r="F128" s="148"/>
      <c r="G128" s="181"/>
      <c r="H128" s="12"/>
      <c r="I128" s="12"/>
      <c r="J128" s="12"/>
      <c r="K128" s="13"/>
    </row>
    <row r="129" spans="2:11" s="62" customFormat="1" hidden="1" x14ac:dyDescent="0.35">
      <c r="B129" s="119"/>
      <c r="C129" s="147"/>
      <c r="D129" s="148"/>
      <c r="E129" s="149"/>
      <c r="F129" s="148"/>
      <c r="G129" s="181"/>
      <c r="H129" s="12"/>
      <c r="I129" s="12"/>
      <c r="J129" s="12"/>
      <c r="K129" s="13"/>
    </row>
    <row r="130" spans="2:11" s="62" customFormat="1" hidden="1" x14ac:dyDescent="0.35">
      <c r="B130" s="119"/>
      <c r="C130" s="147"/>
      <c r="D130" s="148"/>
      <c r="E130" s="149"/>
      <c r="F130" s="148"/>
      <c r="G130" s="181"/>
      <c r="H130" s="12"/>
      <c r="I130" s="12"/>
      <c r="J130" s="12"/>
      <c r="K130" s="13"/>
    </row>
    <row r="131" spans="2:11" s="62" customFormat="1" hidden="1" x14ac:dyDescent="0.35">
      <c r="B131" s="119"/>
      <c r="C131" s="147"/>
      <c r="D131" s="148"/>
      <c r="E131" s="149"/>
      <c r="F131" s="148"/>
      <c r="G131" s="181"/>
      <c r="H131" s="12"/>
      <c r="I131" s="12"/>
      <c r="J131" s="12"/>
      <c r="K131" s="13"/>
    </row>
    <row r="132" spans="2:11" s="62" customFormat="1" hidden="1" x14ac:dyDescent="0.35">
      <c r="B132" s="119"/>
      <c r="C132" s="147"/>
      <c r="D132" s="148"/>
      <c r="E132" s="149"/>
      <c r="F132" s="148"/>
      <c r="G132" s="181"/>
      <c r="H132" s="12"/>
      <c r="I132" s="12"/>
      <c r="J132" s="12"/>
      <c r="K132" s="13"/>
    </row>
    <row r="133" spans="2:11" s="62" customFormat="1" hidden="1" x14ac:dyDescent="0.35">
      <c r="B133" s="119"/>
      <c r="C133" s="147"/>
      <c r="D133" s="148"/>
      <c r="E133" s="149"/>
      <c r="F133" s="148"/>
      <c r="G133" s="181"/>
      <c r="H133" s="12"/>
      <c r="I133" s="12"/>
      <c r="J133" s="12"/>
      <c r="K133" s="13"/>
    </row>
    <row r="134" spans="2:11" s="62" customFormat="1" hidden="1" x14ac:dyDescent="0.35">
      <c r="B134" s="119"/>
      <c r="C134" s="147"/>
      <c r="D134" s="148"/>
      <c r="E134" s="149"/>
      <c r="F134" s="148"/>
      <c r="G134" s="181"/>
      <c r="H134" s="12"/>
      <c r="I134" s="12"/>
      <c r="J134" s="12"/>
      <c r="K134" s="13"/>
    </row>
    <row r="135" spans="2:11" s="62" customFormat="1" hidden="1" x14ac:dyDescent="0.35">
      <c r="B135" s="119"/>
      <c r="C135" s="147"/>
      <c r="D135" s="148"/>
      <c r="E135" s="149"/>
      <c r="F135" s="148"/>
      <c r="G135" s="181"/>
      <c r="H135" s="12"/>
      <c r="I135" s="12"/>
      <c r="J135" s="12"/>
      <c r="K135" s="13"/>
    </row>
    <row r="136" spans="2:11" s="62" customFormat="1" hidden="1" x14ac:dyDescent="0.35">
      <c r="B136" s="119"/>
      <c r="C136" s="147"/>
      <c r="D136" s="148"/>
      <c r="E136" s="149"/>
      <c r="F136" s="148"/>
      <c r="G136" s="181"/>
      <c r="H136" s="12"/>
      <c r="I136" s="12"/>
      <c r="J136" s="12"/>
      <c r="K136" s="13"/>
    </row>
    <row r="137" spans="2:11" s="62" customFormat="1" hidden="1" x14ac:dyDescent="0.35">
      <c r="B137" s="119"/>
      <c r="C137" s="147"/>
      <c r="D137" s="148"/>
      <c r="E137" s="149"/>
      <c r="F137" s="148"/>
      <c r="G137" s="181"/>
      <c r="H137" s="12"/>
      <c r="I137" s="12"/>
      <c r="J137" s="12"/>
      <c r="K137" s="13"/>
    </row>
    <row r="138" spans="2:11" s="62" customFormat="1" hidden="1" x14ac:dyDescent="0.35">
      <c r="B138" s="119"/>
      <c r="C138" s="147"/>
      <c r="D138" s="148"/>
      <c r="E138" s="149"/>
      <c r="F138" s="148"/>
      <c r="G138" s="181"/>
      <c r="H138" s="12"/>
      <c r="I138" s="12"/>
      <c r="J138" s="12"/>
      <c r="K138" s="13"/>
    </row>
    <row r="139" spans="2:11" s="62" customFormat="1" hidden="1" x14ac:dyDescent="0.35">
      <c r="B139" s="119"/>
      <c r="C139" s="147"/>
      <c r="D139" s="148"/>
      <c r="E139" s="149"/>
      <c r="F139" s="148"/>
      <c r="G139" s="181"/>
      <c r="H139" s="12"/>
      <c r="I139" s="12"/>
      <c r="J139" s="12"/>
      <c r="K139" s="13"/>
    </row>
    <row r="140" spans="2:11" s="62" customFormat="1" hidden="1" x14ac:dyDescent="0.35">
      <c r="B140" s="119"/>
      <c r="C140" s="147"/>
      <c r="D140" s="148"/>
      <c r="E140" s="149"/>
      <c r="F140" s="148"/>
      <c r="G140" s="181"/>
      <c r="H140" s="12"/>
      <c r="I140" s="12"/>
      <c r="J140" s="12"/>
      <c r="K140" s="13"/>
    </row>
    <row r="141" spans="2:11" s="62" customFormat="1" hidden="1" x14ac:dyDescent="0.35">
      <c r="B141" s="119"/>
      <c r="C141" s="147"/>
      <c r="D141" s="148"/>
      <c r="E141" s="149"/>
      <c r="F141" s="148"/>
      <c r="G141" s="181"/>
      <c r="H141" s="12"/>
      <c r="I141" s="12"/>
      <c r="J141" s="12"/>
      <c r="K141" s="13"/>
    </row>
    <row r="142" spans="2:11" s="62" customFormat="1" hidden="1" x14ac:dyDescent="0.35">
      <c r="B142" s="119"/>
      <c r="C142" s="147"/>
      <c r="D142" s="148"/>
      <c r="E142" s="149"/>
      <c r="F142" s="148"/>
      <c r="G142" s="181"/>
      <c r="H142" s="12"/>
      <c r="I142" s="12"/>
      <c r="J142" s="12"/>
      <c r="K142" s="13"/>
    </row>
    <row r="143" spans="2:11" s="62" customFormat="1" hidden="1" x14ac:dyDescent="0.35">
      <c r="B143" s="119"/>
      <c r="C143" s="147"/>
      <c r="D143" s="148"/>
      <c r="E143" s="149"/>
      <c r="F143" s="148"/>
      <c r="G143" s="181"/>
      <c r="H143" s="12"/>
      <c r="I143" s="12"/>
      <c r="J143" s="12"/>
      <c r="K143" s="13"/>
    </row>
    <row r="144" spans="2:11" s="62" customFormat="1" hidden="1" x14ac:dyDescent="0.35">
      <c r="B144" s="119"/>
      <c r="C144" s="147"/>
      <c r="D144" s="148"/>
      <c r="E144" s="149"/>
      <c r="F144" s="148"/>
      <c r="G144" s="181"/>
      <c r="H144" s="12"/>
      <c r="I144" s="12"/>
      <c r="J144" s="12"/>
      <c r="K144" s="13"/>
    </row>
    <row r="145" spans="2:11" s="62" customFormat="1" hidden="1" x14ac:dyDescent="0.35">
      <c r="B145" s="119"/>
      <c r="C145" s="147"/>
      <c r="D145" s="148"/>
      <c r="E145" s="149"/>
      <c r="F145" s="148"/>
      <c r="G145" s="181"/>
      <c r="H145" s="12"/>
      <c r="I145" s="12"/>
      <c r="J145" s="12"/>
      <c r="K145" s="13"/>
    </row>
    <row r="146" spans="2:11" s="62" customFormat="1" hidden="1" x14ac:dyDescent="0.35">
      <c r="B146" s="119"/>
      <c r="C146" s="147"/>
      <c r="D146" s="148"/>
      <c r="E146" s="149"/>
      <c r="F146" s="148"/>
      <c r="G146" s="181"/>
      <c r="H146" s="12"/>
      <c r="I146" s="12"/>
      <c r="J146" s="12"/>
      <c r="K146" s="13"/>
    </row>
    <row r="147" spans="2:11" s="62" customFormat="1" hidden="1" x14ac:dyDescent="0.35">
      <c r="B147" s="119"/>
      <c r="C147" s="147"/>
      <c r="D147" s="148"/>
      <c r="E147" s="149"/>
      <c r="F147" s="148"/>
      <c r="G147" s="181"/>
      <c r="H147" s="12"/>
      <c r="I147" s="12"/>
      <c r="J147" s="12"/>
      <c r="K147" s="13"/>
    </row>
    <row r="148" spans="2:11" s="62" customFormat="1" hidden="1" x14ac:dyDescent="0.35">
      <c r="B148" s="119"/>
      <c r="C148" s="147"/>
      <c r="D148" s="148"/>
      <c r="E148" s="149"/>
      <c r="F148" s="148"/>
      <c r="G148" s="181"/>
      <c r="H148" s="12"/>
      <c r="I148" s="12"/>
      <c r="J148" s="12"/>
      <c r="K148" s="13"/>
    </row>
    <row r="149" spans="2:11" s="62" customFormat="1" hidden="1" x14ac:dyDescent="0.35">
      <c r="B149" s="119"/>
      <c r="C149" s="147"/>
      <c r="D149" s="148"/>
      <c r="E149" s="149"/>
      <c r="F149" s="148"/>
      <c r="G149" s="181"/>
      <c r="H149" s="12"/>
      <c r="I149" s="12"/>
      <c r="J149" s="12"/>
      <c r="K149" s="13"/>
    </row>
    <row r="150" spans="2:11" s="62" customFormat="1" hidden="1" x14ac:dyDescent="0.35">
      <c r="B150" s="119"/>
      <c r="C150" s="147"/>
      <c r="D150" s="148"/>
      <c r="E150" s="149"/>
      <c r="F150" s="148"/>
      <c r="G150" s="181"/>
      <c r="H150" s="12"/>
      <c r="I150" s="12"/>
      <c r="J150" s="12"/>
      <c r="K150" s="13"/>
    </row>
    <row r="151" spans="2:11" s="62" customFormat="1" hidden="1" x14ac:dyDescent="0.35">
      <c r="B151" s="119"/>
      <c r="C151" s="147"/>
      <c r="D151" s="148"/>
      <c r="E151" s="149"/>
      <c r="F151" s="148"/>
      <c r="G151" s="181"/>
      <c r="H151" s="12"/>
      <c r="I151" s="12"/>
      <c r="J151" s="12"/>
      <c r="K151" s="13"/>
    </row>
    <row r="152" spans="2:11" s="62" customFormat="1" hidden="1" x14ac:dyDescent="0.35">
      <c r="B152" s="119"/>
      <c r="C152" s="147"/>
      <c r="D152" s="148"/>
      <c r="E152" s="149"/>
      <c r="F152" s="148"/>
      <c r="G152" s="181"/>
      <c r="H152" s="12"/>
      <c r="I152" s="12"/>
      <c r="J152" s="12"/>
      <c r="K152" s="13"/>
    </row>
    <row r="153" spans="2:11" s="62" customFormat="1" hidden="1" x14ac:dyDescent="0.35">
      <c r="B153" s="119"/>
      <c r="C153" s="147"/>
      <c r="D153" s="148"/>
      <c r="E153" s="149"/>
      <c r="F153" s="148"/>
      <c r="G153" s="181"/>
      <c r="H153" s="12"/>
      <c r="I153" s="12"/>
      <c r="J153" s="12"/>
      <c r="K153" s="13"/>
    </row>
  </sheetData>
  <sheetProtection formatRows="0"/>
  <mergeCells count="3">
    <mergeCell ref="B50:F50"/>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100-000000000000}">
      <formula1>36526</formula1>
      <formula2>73051</formula2>
    </dataValidation>
    <dataValidation type="list" allowBlank="1" showInputMessage="1" showErrorMessage="1" sqref="C39:C41 C43:C44 E48 E43:E44 E39:E41 E46 C46 C48" xr:uid="{00000000-0002-0000-0100-000001000000}">
      <formula1>$B$34:$B$35</formula1>
    </dataValidation>
  </dataValidations>
  <hyperlinks>
    <hyperlink ref="B8" r:id="rId1" xr:uid="{00000000-0004-0000-0100-000000000000}"/>
    <hyperlink ref="B6" r:id="rId2" xr:uid="{00000000-0004-0000-01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7"/>
  <sheetViews>
    <sheetView topLeftCell="A43" zoomScale="130" zoomScaleNormal="130" workbookViewId="0">
      <selection activeCell="B51" sqref="B51"/>
    </sheetView>
  </sheetViews>
  <sheetFormatPr defaultColWidth="0" defaultRowHeight="14.5" zeroHeight="1" x14ac:dyDescent="0.35"/>
  <cols>
    <col min="1" max="1" width="1.26953125" style="6" customWidth="1"/>
    <col min="2" max="2" width="50.7265625" style="6" customWidth="1"/>
    <col min="3" max="3" width="10.7265625" style="6" customWidth="1"/>
    <col min="4" max="4" width="28.7265625" style="6" customWidth="1"/>
    <col min="5" max="5" width="10.7265625" style="6" customWidth="1"/>
    <col min="6" max="6" width="28.7265625" style="6" customWidth="1"/>
    <col min="7" max="7" width="1.1796875" style="182" customWidth="1"/>
    <col min="8" max="8" width="9.26953125" style="24" hidden="1" customWidth="1"/>
    <col min="9" max="10" width="9.26953125" style="4" hidden="1" customWidth="1"/>
    <col min="11" max="11" width="20.7265625" style="16" hidden="1" customWidth="1"/>
    <col min="12" max="18" width="9.26953125" style="4" hidden="1" customWidth="1"/>
    <col min="19" max="19" width="10.26953125" style="4" hidden="1" customWidth="1"/>
    <col min="20" max="20" width="11.7265625" style="4" hidden="1" customWidth="1"/>
    <col min="21" max="22" width="9.26953125" style="4" hidden="1" customWidth="1"/>
    <col min="23" max="16384" width="9.26953125" style="6" hidden="1"/>
  </cols>
  <sheetData>
    <row r="1" spans="1:12" ht="20" x14ac:dyDescent="0.35">
      <c r="A1" s="1"/>
      <c r="B1" s="2" t="s">
        <v>218</v>
      </c>
      <c r="C1" s="118"/>
      <c r="D1" s="118"/>
      <c r="E1" s="118"/>
      <c r="F1" s="118"/>
      <c r="K1" s="5" t="str">
        <f>HYPERLINK("#'Self Assessment Summary'!A11:T11","Hyperlink to the SA Summary Worksheett")</f>
        <v>Hyperlink to the SA Summary Worksheett</v>
      </c>
    </row>
    <row r="2" spans="1:12" ht="17.5" x14ac:dyDescent="0.35">
      <c r="A2" s="1"/>
      <c r="B2" s="3" t="s">
        <v>429</v>
      </c>
      <c r="C2" s="118"/>
      <c r="D2" s="118"/>
      <c r="E2" s="118"/>
      <c r="F2" s="118"/>
      <c r="K2" s="5"/>
    </row>
    <row r="3" spans="1:12" ht="17.5" x14ac:dyDescent="0.35">
      <c r="A3" s="1"/>
      <c r="B3" s="3" t="s">
        <v>448</v>
      </c>
      <c r="C3" s="118"/>
      <c r="D3" s="118"/>
      <c r="E3" s="118"/>
      <c r="F3" s="118"/>
      <c r="K3" s="5"/>
    </row>
    <row r="4" spans="1:12" s="4" customFormat="1" ht="12.75" customHeight="1" x14ac:dyDescent="0.25">
      <c r="A4" s="7"/>
      <c r="B4" s="8"/>
      <c r="C4" s="10"/>
      <c r="D4" s="10"/>
      <c r="E4" s="10"/>
      <c r="F4" s="10"/>
      <c r="G4" s="182"/>
      <c r="H4" s="24"/>
      <c r="K4" s="5"/>
    </row>
    <row r="5" spans="1:12" s="14" customFormat="1" ht="12.75" customHeight="1" x14ac:dyDescent="0.25">
      <c r="A5" s="9"/>
      <c r="B5" s="9" t="s">
        <v>432</v>
      </c>
      <c r="C5" s="10"/>
      <c r="D5" s="10"/>
      <c r="E5" s="10"/>
      <c r="F5" s="10"/>
      <c r="G5" s="181"/>
      <c r="H5" s="12"/>
      <c r="I5" s="12"/>
      <c r="J5" s="12"/>
      <c r="K5" s="13"/>
    </row>
    <row r="6" spans="1:12" s="14" customFormat="1" ht="12.75" customHeight="1" x14ac:dyDescent="0.25">
      <c r="A6" s="9"/>
      <c r="B6" s="296" t="s">
        <v>219</v>
      </c>
      <c r="C6" s="296"/>
      <c r="D6" s="296"/>
      <c r="E6" s="296"/>
      <c r="F6" s="10"/>
      <c r="G6" s="181"/>
      <c r="H6" s="12"/>
      <c r="I6" s="12"/>
      <c r="J6" s="12"/>
      <c r="K6" s="13"/>
    </row>
    <row r="7" spans="1:12" s="4" customFormat="1" ht="12.75" customHeight="1" x14ac:dyDescent="0.25">
      <c r="A7" s="7"/>
      <c r="B7" s="9" t="s">
        <v>433</v>
      </c>
      <c r="C7" s="120"/>
      <c r="D7" s="120"/>
      <c r="E7" s="120"/>
      <c r="F7" s="120"/>
      <c r="G7" s="182"/>
      <c r="H7" s="24"/>
      <c r="K7" s="16"/>
      <c r="L7" s="121"/>
    </row>
    <row r="8" spans="1:12" s="4" customFormat="1" ht="12.75" customHeight="1" x14ac:dyDescent="0.25">
      <c r="A8" s="7"/>
      <c r="B8" s="302" t="s">
        <v>220</v>
      </c>
      <c r="C8" s="302"/>
      <c r="D8" s="302"/>
      <c r="E8" s="302"/>
      <c r="F8" s="120"/>
      <c r="G8" s="182"/>
      <c r="H8" s="24"/>
      <c r="K8" s="16"/>
      <c r="L8" s="121"/>
    </row>
    <row r="9" spans="1:12" s="4" customFormat="1" ht="12.75" customHeight="1" x14ac:dyDescent="0.3">
      <c r="A9" s="7"/>
      <c r="B9" s="9"/>
      <c r="C9" s="15"/>
      <c r="D9" s="17"/>
      <c r="E9" s="18"/>
      <c r="F9" s="17"/>
      <c r="G9" s="182"/>
      <c r="H9" s="24"/>
      <c r="K9" s="121"/>
      <c r="L9" s="121"/>
    </row>
    <row r="10" spans="1:12" ht="16" thickBot="1" x14ac:dyDescent="0.4">
      <c r="A10" s="1"/>
      <c r="B10" s="19" t="s">
        <v>2</v>
      </c>
      <c r="C10" s="19"/>
      <c r="D10" s="19"/>
      <c r="E10" s="19"/>
      <c r="F10" s="19"/>
      <c r="K10" s="121"/>
      <c r="L10" s="121"/>
    </row>
    <row r="11" spans="1:12" ht="12.75" customHeight="1" x14ac:dyDescent="0.35">
      <c r="A11" s="1"/>
      <c r="B11" s="20" t="s">
        <v>3</v>
      </c>
      <c r="C11" s="212"/>
      <c r="D11" s="213"/>
      <c r="E11" s="213"/>
      <c r="F11" s="214"/>
    </row>
    <row r="12" spans="1:12" ht="12.75" customHeight="1" x14ac:dyDescent="0.35">
      <c r="A12" s="1"/>
      <c r="B12" s="21" t="s">
        <v>4</v>
      </c>
      <c r="C12" s="215"/>
      <c r="D12" s="216"/>
      <c r="E12" s="216"/>
      <c r="F12" s="217"/>
    </row>
    <row r="13" spans="1:12"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25"/>
      <c r="E13" s="225"/>
      <c r="F13" s="226"/>
    </row>
    <row r="14" spans="1:12" ht="12.75" customHeight="1" x14ac:dyDescent="0.35">
      <c r="A14" s="1"/>
      <c r="B14" s="21" t="s">
        <v>6</v>
      </c>
      <c r="C14" s="215"/>
      <c r="D14" s="216"/>
      <c r="E14" s="216"/>
      <c r="F14" s="217"/>
    </row>
    <row r="15" spans="1:12" ht="12.75" customHeight="1" x14ac:dyDescent="0.35">
      <c r="A15" s="1"/>
      <c r="B15" s="21" t="s">
        <v>7</v>
      </c>
      <c r="C15" s="215"/>
      <c r="D15" s="216"/>
      <c r="E15" s="216"/>
      <c r="F15" s="217"/>
    </row>
    <row r="16" spans="1:12" ht="12.75" customHeight="1" x14ac:dyDescent="0.35">
      <c r="A16" s="1"/>
      <c r="B16" s="21" t="s">
        <v>221</v>
      </c>
      <c r="C16" s="218"/>
      <c r="D16" s="219"/>
      <c r="E16" s="219"/>
      <c r="F16" s="220"/>
    </row>
    <row r="17" spans="1:6" ht="12.75" customHeight="1" thickBot="1" x14ac:dyDescent="0.4">
      <c r="A17" s="1"/>
      <c r="B17" s="22" t="s">
        <v>421</v>
      </c>
      <c r="C17" s="221" t="str">
        <f>IF(COUNTIF(C39:C51,"YES")=9,"YES","NO")</f>
        <v>NO</v>
      </c>
      <c r="D17" s="222"/>
      <c r="E17" s="222"/>
      <c r="F17" s="223"/>
    </row>
    <row r="18" spans="1:6" ht="27" customHeight="1" x14ac:dyDescent="0.35">
      <c r="A18" s="1"/>
      <c r="B18" s="23"/>
      <c r="C18" s="23"/>
      <c r="D18" s="23"/>
      <c r="E18" s="23"/>
      <c r="F18" s="23"/>
    </row>
    <row r="19" spans="1:6" ht="12.75" customHeight="1" x14ac:dyDescent="0.35">
      <c r="A19" s="1"/>
      <c r="B19" s="25"/>
      <c r="C19" s="26"/>
      <c r="D19" s="27"/>
      <c r="E19" s="27"/>
      <c r="F19" s="27"/>
    </row>
    <row r="20" spans="1:6" ht="12.75" customHeight="1" x14ac:dyDescent="0.35">
      <c r="A20" s="1"/>
      <c r="B20" s="28"/>
      <c r="C20" s="29"/>
      <c r="D20" s="30"/>
      <c r="E20" s="30"/>
      <c r="F20" s="30"/>
    </row>
    <row r="21" spans="1:6" ht="12.75" customHeight="1" x14ac:dyDescent="0.35">
      <c r="A21" s="1"/>
      <c r="B21" s="17"/>
      <c r="C21" s="31"/>
      <c r="D21" s="32"/>
      <c r="E21" s="33"/>
      <c r="F21" s="32"/>
    </row>
    <row r="22" spans="1:6" ht="16" thickBot="1" x14ac:dyDescent="0.4">
      <c r="A22" s="1"/>
      <c r="B22" s="19" t="s">
        <v>9</v>
      </c>
      <c r="C22" s="19"/>
      <c r="D22" s="19"/>
      <c r="E22" s="19"/>
      <c r="F22" s="19"/>
    </row>
    <row r="23" spans="1:6" ht="12.75" customHeight="1" x14ac:dyDescent="0.35">
      <c r="A23" s="1"/>
      <c r="B23" s="20" t="s">
        <v>10</v>
      </c>
      <c r="C23" s="212"/>
      <c r="D23" s="213"/>
      <c r="E23" s="213"/>
      <c r="F23" s="214"/>
    </row>
    <row r="24" spans="1:6" ht="12.75" customHeight="1" x14ac:dyDescent="0.35">
      <c r="A24" s="1"/>
      <c r="B24" s="21" t="s">
        <v>11</v>
      </c>
      <c r="C24" s="215"/>
      <c r="D24" s="216"/>
      <c r="E24" s="216"/>
      <c r="F24" s="217"/>
    </row>
    <row r="25" spans="1:6" ht="12.75" customHeight="1" x14ac:dyDescent="0.35">
      <c r="A25" s="1"/>
      <c r="B25" s="21" t="s">
        <v>12</v>
      </c>
      <c r="C25" s="215"/>
      <c r="D25" s="216"/>
      <c r="E25" s="216"/>
      <c r="F25" s="217"/>
    </row>
    <row r="26" spans="1:6" ht="12.75" customHeight="1" x14ac:dyDescent="0.35">
      <c r="A26" s="1"/>
      <c r="B26" s="21" t="s">
        <v>13</v>
      </c>
      <c r="C26" s="215"/>
      <c r="D26" s="216"/>
      <c r="E26" s="216"/>
      <c r="F26" s="217"/>
    </row>
    <row r="27" spans="1:6" ht="12.75" customHeight="1" x14ac:dyDescent="0.35">
      <c r="A27" s="1"/>
      <c r="B27" s="21" t="s">
        <v>7</v>
      </c>
      <c r="C27" s="215"/>
      <c r="D27" s="216"/>
      <c r="E27" s="216"/>
      <c r="F27" s="217"/>
    </row>
    <row r="28" spans="1:6" ht="12.75" customHeight="1" x14ac:dyDescent="0.35">
      <c r="A28" s="1"/>
      <c r="B28" s="21" t="s">
        <v>222</v>
      </c>
      <c r="C28" s="218"/>
      <c r="D28" s="219"/>
      <c r="E28" s="219"/>
      <c r="F28" s="220"/>
    </row>
    <row r="29" spans="1:6" ht="12.75" customHeight="1" x14ac:dyDescent="0.35">
      <c r="A29" s="1"/>
      <c r="B29" s="21" t="s">
        <v>223</v>
      </c>
      <c r="C29" s="224" t="str">
        <f>IF(COUNTIF(E39:E51,"YES")=9,IF(C17="YES","YES","NO"),IF(COUNTIF(E39:E48,"NO")&gt;0,"NO",""))</f>
        <v/>
      </c>
      <c r="D29" s="225"/>
      <c r="E29" s="225"/>
      <c r="F29" s="226"/>
    </row>
    <row r="30" spans="1:6" ht="27" customHeight="1" x14ac:dyDescent="0.35">
      <c r="A30" s="1"/>
      <c r="B30" s="23"/>
      <c r="C30" s="23"/>
      <c r="D30" s="23"/>
      <c r="E30" s="23"/>
      <c r="F30" s="23"/>
    </row>
    <row r="31" spans="1:6" ht="12.75" customHeight="1" x14ac:dyDescent="0.35">
      <c r="A31" s="1"/>
      <c r="B31" s="25"/>
      <c r="C31" s="26"/>
      <c r="D31" s="27"/>
      <c r="E31" s="27"/>
      <c r="F31" s="27"/>
    </row>
    <row r="32" spans="1:6" ht="10.15" customHeight="1" x14ac:dyDescent="0.35">
      <c r="A32" s="1"/>
      <c r="B32" s="25"/>
      <c r="C32" s="122"/>
      <c r="D32" s="122"/>
      <c r="E32" s="122"/>
      <c r="F32" s="122"/>
    </row>
    <row r="33" spans="1:11" ht="10.15" customHeight="1" x14ac:dyDescent="0.35">
      <c r="A33" s="1"/>
      <c r="B33" s="17"/>
      <c r="C33" s="31"/>
      <c r="D33" s="32"/>
      <c r="E33" s="33"/>
      <c r="F33" s="32"/>
    </row>
    <row r="34" spans="1:11" ht="21.4" customHeight="1" x14ac:dyDescent="0.35">
      <c r="A34" s="1"/>
      <c r="B34" s="35" t="s">
        <v>16</v>
      </c>
      <c r="C34" s="36"/>
      <c r="D34" s="36"/>
      <c r="E34" s="36"/>
      <c r="F34" s="36"/>
    </row>
    <row r="35" spans="1:11" ht="10.15" customHeight="1" x14ac:dyDescent="0.35">
      <c r="A35" s="1"/>
      <c r="B35" s="39" t="s">
        <v>17</v>
      </c>
      <c r="C35" s="40"/>
      <c r="D35" s="40"/>
      <c r="E35" s="41"/>
      <c r="F35" s="41"/>
      <c r="J35" s="4">
        <f>COUNTIF(H39:H51, "")</f>
        <v>0</v>
      </c>
    </row>
    <row r="36" spans="1:11" ht="16.5" customHeight="1" x14ac:dyDescent="0.35">
      <c r="A36" s="1"/>
      <c r="B36" s="42" t="s">
        <v>224</v>
      </c>
      <c r="C36" s="43"/>
      <c r="D36" s="43"/>
      <c r="E36" s="44"/>
      <c r="F36" s="44"/>
    </row>
    <row r="37" spans="1:11" ht="16.5" customHeight="1" x14ac:dyDescent="0.35">
      <c r="A37" s="1"/>
      <c r="B37" s="45" t="s">
        <v>19</v>
      </c>
      <c r="C37" s="46" t="s">
        <v>20</v>
      </c>
      <c r="D37" s="46" t="s">
        <v>21</v>
      </c>
      <c r="E37" s="46" t="s">
        <v>22</v>
      </c>
      <c r="F37" s="47" t="s">
        <v>23</v>
      </c>
    </row>
    <row r="38" spans="1:11" ht="16.5" customHeight="1" x14ac:dyDescent="0.35">
      <c r="A38" s="1"/>
      <c r="B38" s="150" t="s">
        <v>225</v>
      </c>
      <c r="C38" s="151"/>
      <c r="D38" s="151"/>
      <c r="E38" s="151"/>
      <c r="F38" s="155"/>
      <c r="J38" s="4">
        <f>COUNTIF(G:G,"*")</f>
        <v>9</v>
      </c>
    </row>
    <row r="39" spans="1:11" ht="40.5" customHeight="1" x14ac:dyDescent="0.35">
      <c r="A39" s="1"/>
      <c r="B39" s="52" t="s">
        <v>226</v>
      </c>
      <c r="C39" s="53"/>
      <c r="D39" s="54"/>
      <c r="E39" s="53"/>
      <c r="F39" s="54"/>
      <c r="G39" s="182" t="s">
        <v>25</v>
      </c>
      <c r="H39" s="24" t="str">
        <f>IF(C39="YES",IF(E39="NO",G39,""),G39)</f>
        <v>1A</v>
      </c>
      <c r="J39" s="4" t="str">
        <f>CONCATENATE(H39,H40,H42,H43,H45,H46,H48,H49,H51)</f>
        <v>1A1B2A2B3A3B4A4B5A</v>
      </c>
      <c r="K39" s="5" t="str">
        <f>HYPERLINK("#'Self Assessment Summary'!E11","Hyperlink to the Element on the SA Summary Worksheet")</f>
        <v>Hyperlink to the Element on the SA Summary Worksheet</v>
      </c>
    </row>
    <row r="40" spans="1:11" ht="54" customHeight="1" x14ac:dyDescent="0.35">
      <c r="A40" s="1"/>
      <c r="B40" s="52" t="s">
        <v>227</v>
      </c>
      <c r="C40" s="53"/>
      <c r="D40" s="152"/>
      <c r="E40" s="53"/>
      <c r="F40" s="152"/>
      <c r="G40" s="182" t="s">
        <v>27</v>
      </c>
      <c r="H40" s="24" t="str">
        <f>IF(C40="YES",IF(E40="NO",G40,""),G40)</f>
        <v>1B</v>
      </c>
      <c r="K40" s="5" t="str">
        <f>HYPERLINK("#'Self Assessment Summary'!F11","Hyperlink to the Element on the SA Summary Worksheet")</f>
        <v>Hyperlink to the Element on the SA Summary Worksheet</v>
      </c>
    </row>
    <row r="41" spans="1:11" ht="17.149999999999999" customHeight="1" x14ac:dyDescent="0.35">
      <c r="A41" s="1"/>
      <c r="B41" s="48" t="s">
        <v>228</v>
      </c>
      <c r="C41" s="49"/>
      <c r="D41" s="49"/>
      <c r="E41" s="49"/>
      <c r="F41" s="50"/>
      <c r="H41" s="24">
        <v>0</v>
      </c>
    </row>
    <row r="42" spans="1:11" ht="105.75" customHeight="1" x14ac:dyDescent="0.35">
      <c r="A42" s="1"/>
      <c r="B42" s="52" t="s">
        <v>229</v>
      </c>
      <c r="C42" s="53"/>
      <c r="D42" s="54"/>
      <c r="E42" s="53"/>
      <c r="F42" s="152"/>
      <c r="G42" s="182" t="s">
        <v>43</v>
      </c>
      <c r="H42" s="24" t="str">
        <f>IF(C42="YES",IF(E42="NO",G42,""),G42)</f>
        <v>2A</v>
      </c>
      <c r="K42" s="5" t="str">
        <f>HYPERLINK("#'Self Assessment Summary'!G11","Hyperlink to the Element on the SA Summary Worksheet")</f>
        <v>Hyperlink to the Element on the SA Summary Worksheet</v>
      </c>
    </row>
    <row r="43" spans="1:11" ht="79.5" customHeight="1" x14ac:dyDescent="0.35">
      <c r="A43" s="1"/>
      <c r="B43" s="52" t="s">
        <v>230</v>
      </c>
      <c r="C43" s="53"/>
      <c r="D43" s="54"/>
      <c r="E43" s="53"/>
      <c r="F43" s="152"/>
      <c r="G43" s="182" t="s">
        <v>45</v>
      </c>
      <c r="H43" s="24" t="str">
        <f>IF(C43="YES",IF(E43="NO",G43,""),G43)</f>
        <v>2B</v>
      </c>
      <c r="K43" s="5" t="str">
        <f>HYPERLINK("#'Self Assessment Summary'!H11","Hyperlink to the Element on the SA Summary Worksheet")</f>
        <v>Hyperlink to the Element on the SA Summary Worksheet</v>
      </c>
    </row>
    <row r="44" spans="1:11" ht="15.65" customHeight="1" x14ac:dyDescent="0.35">
      <c r="A44" s="1"/>
      <c r="B44" s="300" t="s">
        <v>231</v>
      </c>
      <c r="C44" s="301"/>
      <c r="D44" s="301"/>
      <c r="E44" s="49"/>
      <c r="F44" s="50"/>
      <c r="H44" s="24">
        <v>0</v>
      </c>
    </row>
    <row r="45" spans="1:11" ht="54" customHeight="1" x14ac:dyDescent="0.35">
      <c r="A45" s="1"/>
      <c r="B45" s="52" t="s">
        <v>232</v>
      </c>
      <c r="C45" s="53"/>
      <c r="D45" s="54"/>
      <c r="E45" s="53"/>
      <c r="F45" s="152"/>
      <c r="G45" s="182" t="s">
        <v>48</v>
      </c>
      <c r="H45" s="24" t="str">
        <f>IF(C45="YES",IF(E45="NO",G45,""),G45)</f>
        <v>3A</v>
      </c>
      <c r="K45" s="5" t="str">
        <f>HYPERLINK("#'Self Assessment Summary'!I11","Hyperlink to the Element on the SA Summary Worksheet")</f>
        <v>Hyperlink to the Element on the SA Summary Worksheet</v>
      </c>
    </row>
    <row r="46" spans="1:11" ht="53.25" customHeight="1" x14ac:dyDescent="0.35">
      <c r="A46" s="1"/>
      <c r="B46" s="52" t="s">
        <v>233</v>
      </c>
      <c r="C46" s="53"/>
      <c r="D46" s="54"/>
      <c r="E46" s="53"/>
      <c r="F46" s="152"/>
      <c r="G46" s="182" t="s">
        <v>50</v>
      </c>
      <c r="H46" s="24" t="str">
        <f>IF(C46="YES",IF(E46="NO",G46,""),G46)</f>
        <v>3B</v>
      </c>
      <c r="K46" s="5" t="str">
        <f>HYPERLINK("#'Self Assessment Summary'!J11","Hyperlink to the Element on the SA Summary Worksheet")</f>
        <v>Hyperlink to the Element on the SA Summary Worksheet</v>
      </c>
    </row>
    <row r="47" spans="1:11" ht="17.149999999999999" customHeight="1" x14ac:dyDescent="0.35">
      <c r="A47" s="1"/>
      <c r="B47" s="48" t="s">
        <v>234</v>
      </c>
      <c r="C47" s="49"/>
      <c r="D47" s="49"/>
      <c r="E47" s="49"/>
      <c r="F47" s="50"/>
      <c r="H47" s="24">
        <v>0</v>
      </c>
    </row>
    <row r="48" spans="1:11" ht="69" customHeight="1" x14ac:dyDescent="0.35">
      <c r="A48" s="1"/>
      <c r="B48" s="52" t="s">
        <v>451</v>
      </c>
      <c r="C48" s="53"/>
      <c r="D48" s="54"/>
      <c r="E48" s="53"/>
      <c r="F48" s="152"/>
      <c r="G48" s="182" t="s">
        <v>53</v>
      </c>
      <c r="H48" s="24" t="str">
        <f>IF(C48="YES",IF(E48="NO",G48,""),G48)</f>
        <v>4A</v>
      </c>
      <c r="K48" s="5" t="str">
        <f>HYPERLINK("#'Self Assessment Summary'!K11","Hyperlink to the Element on the SA Summary Worksheet")</f>
        <v>Hyperlink to the Element on the SA Summary Worksheet</v>
      </c>
    </row>
    <row r="49" spans="1:11" ht="54.75" customHeight="1" x14ac:dyDescent="0.35">
      <c r="A49" s="1"/>
      <c r="B49" s="52" t="s">
        <v>235</v>
      </c>
      <c r="C49" s="53"/>
      <c r="D49" s="54"/>
      <c r="E49" s="53"/>
      <c r="F49" s="152"/>
      <c r="G49" s="182" t="s">
        <v>236</v>
      </c>
      <c r="H49" s="24" t="str">
        <f>IF(C49="YES",IF(E49="NO",G49,""),G49)</f>
        <v>4B</v>
      </c>
      <c r="K49" s="5" t="str">
        <f>HYPERLINK("#'Self Assessment Summary'!L11","Hyperlink to the Element on the SA Summary Worksheet")</f>
        <v>Hyperlink to the Element on the SA Summary Worksheet</v>
      </c>
    </row>
    <row r="50" spans="1:11" ht="17.149999999999999" customHeight="1" x14ac:dyDescent="0.35">
      <c r="A50" s="1"/>
      <c r="B50" s="48" t="s">
        <v>237</v>
      </c>
      <c r="C50" s="49"/>
      <c r="D50" s="49"/>
      <c r="E50" s="49"/>
      <c r="F50" s="50"/>
      <c r="H50" s="24">
        <v>0</v>
      </c>
    </row>
    <row r="51" spans="1:11" ht="68.25" customHeight="1" x14ac:dyDescent="0.35">
      <c r="A51" s="1"/>
      <c r="B51" s="52" t="s">
        <v>452</v>
      </c>
      <c r="C51" s="53"/>
      <c r="D51" s="54"/>
      <c r="E51" s="53"/>
      <c r="F51" s="152"/>
      <c r="G51" s="182" t="s">
        <v>56</v>
      </c>
      <c r="H51" s="24" t="str">
        <f>IF(C51="YES",IF(E51="NO",G51,""),G51)</f>
        <v>5A</v>
      </c>
      <c r="K51" s="5" t="str">
        <f>HYPERLINK("#'Self Assessment Summary'!M11","Hyperlink to the Element on the SA Summary Worksheet")</f>
        <v>Hyperlink to the Element on the SA Summary Worksheet</v>
      </c>
    </row>
    <row r="52" spans="1:11" ht="17.149999999999999" customHeight="1" x14ac:dyDescent="0.35">
      <c r="A52" s="1"/>
      <c r="B52" s="57" t="s">
        <v>85</v>
      </c>
      <c r="C52" s="58"/>
      <c r="D52" s="58"/>
      <c r="E52" s="58"/>
      <c r="F52" s="59"/>
    </row>
    <row r="53" spans="1:11" ht="164.65" customHeight="1" x14ac:dyDescent="0.35">
      <c r="A53" s="1"/>
      <c r="B53" s="297"/>
      <c r="C53" s="298"/>
      <c r="D53" s="298"/>
      <c r="E53" s="298"/>
      <c r="F53" s="299"/>
    </row>
    <row r="54" spans="1:11" s="4" customFormat="1" ht="12.5" hidden="1" x14ac:dyDescent="0.25">
      <c r="A54" s="60" t="s">
        <v>86</v>
      </c>
      <c r="G54" s="182"/>
      <c r="H54" s="24"/>
      <c r="K54" s="16"/>
    </row>
    <row r="55" spans="1:11" s="4" customFormat="1" ht="12.5" hidden="1" x14ac:dyDescent="0.25">
      <c r="A55" s="60" t="s">
        <v>87</v>
      </c>
      <c r="G55" s="182"/>
      <c r="H55" s="24"/>
      <c r="K55" s="16"/>
    </row>
    <row r="56" spans="1:11" hidden="1" x14ac:dyDescent="0.35">
      <c r="A56" s="60" t="s">
        <v>238</v>
      </c>
    </row>
    <row r="57" spans="1:11" hidden="1" x14ac:dyDescent="0.35">
      <c r="A57" s="60" t="s">
        <v>239</v>
      </c>
    </row>
  </sheetData>
  <sheetProtection formatRows="0"/>
  <mergeCells count="4">
    <mergeCell ref="B53:F53"/>
    <mergeCell ref="B44:D44"/>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200-000000000000}">
      <formula1>36526</formula1>
      <formula2>73051</formula2>
    </dataValidation>
    <dataValidation type="list" allowBlank="1" showInputMessage="1" showErrorMessage="1" sqref="C48:C49 E51 C51 E48:E49 E45:E46 E42:E43 E39:E40 C45:C46 C42:C43 C39:C40" xr:uid="{00000000-0002-0000-0200-000001000000}">
      <formula1>$B$34:$B$35</formula1>
    </dataValidation>
  </dataValidations>
  <hyperlinks>
    <hyperlink ref="B8" r:id="rId1" xr:uid="{00000000-0004-0000-0200-000000000000}"/>
    <hyperlink ref="B6" r:id="rId2" xr:uid="{00000000-0004-0000-02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59"/>
  <sheetViews>
    <sheetView topLeftCell="A35" zoomScale="145" zoomScaleNormal="145" workbookViewId="0">
      <selection activeCell="D31" sqref="D31"/>
    </sheetView>
  </sheetViews>
  <sheetFormatPr defaultColWidth="0" defaultRowHeight="14.5" zeroHeight="1" x14ac:dyDescent="0.35"/>
  <cols>
    <col min="1" max="1" width="1.453125" style="6" customWidth="1"/>
    <col min="2" max="2" width="50.7265625" style="6" customWidth="1"/>
    <col min="3" max="3" width="10.7265625" style="6" customWidth="1"/>
    <col min="4" max="4" width="28.7265625" style="6" customWidth="1"/>
    <col min="5" max="5" width="10.7265625" style="6" customWidth="1"/>
    <col min="6" max="6" width="28.7265625" style="6" customWidth="1"/>
    <col min="7" max="7" width="1.7265625" style="182" customWidth="1"/>
    <col min="8" max="8" width="9.26953125" style="24" hidden="1" customWidth="1"/>
    <col min="9" max="10" width="9.26953125" style="4" hidden="1" customWidth="1"/>
    <col min="11" max="11" width="20.7265625" style="16" hidden="1" customWidth="1"/>
    <col min="12" max="14" width="9.26953125" style="4" hidden="1" customWidth="1"/>
    <col min="15" max="20" width="9.26953125" style="6" hidden="1" customWidth="1"/>
    <col min="21" max="22" width="0" style="6" hidden="1" customWidth="1"/>
    <col min="23" max="16384" width="9.26953125" style="6" hidden="1"/>
  </cols>
  <sheetData>
    <row r="1" spans="1:12" ht="20" x14ac:dyDescent="0.35">
      <c r="A1" s="1"/>
      <c r="B1" s="2" t="s">
        <v>240</v>
      </c>
      <c r="C1" s="118"/>
      <c r="D1" s="118"/>
      <c r="E1" s="118"/>
      <c r="F1" s="118"/>
      <c r="K1" s="5" t="str">
        <f>HYPERLINK("#'Self Assessment Summary'!A12:T12","Hyperlink to the SA Summary Worksheett")</f>
        <v>Hyperlink to the SA Summary Worksheett</v>
      </c>
    </row>
    <row r="2" spans="1:12" ht="17.5" x14ac:dyDescent="0.35">
      <c r="A2" s="1"/>
      <c r="B2" s="3" t="s">
        <v>429</v>
      </c>
      <c r="C2" s="118"/>
      <c r="D2" s="118"/>
      <c r="E2" s="118"/>
      <c r="F2" s="118"/>
      <c r="K2" s="5"/>
    </row>
    <row r="3" spans="1:12" ht="17.5" x14ac:dyDescent="0.35">
      <c r="A3" s="1"/>
      <c r="B3" s="3" t="s">
        <v>448</v>
      </c>
      <c r="C3" s="118"/>
      <c r="D3" s="118"/>
      <c r="E3" s="118"/>
      <c r="F3" s="118"/>
      <c r="K3" s="5"/>
    </row>
    <row r="4" spans="1:12" s="4" customFormat="1" ht="12.75" customHeight="1" x14ac:dyDescent="0.25">
      <c r="A4" s="7"/>
      <c r="B4" s="8"/>
      <c r="C4" s="10"/>
      <c r="D4" s="10"/>
      <c r="E4" s="10"/>
      <c r="F4" s="10"/>
      <c r="G4" s="182"/>
      <c r="H4" s="24"/>
      <c r="K4" s="5"/>
    </row>
    <row r="5" spans="1:12" s="14" customFormat="1" ht="12.75" customHeight="1" x14ac:dyDescent="0.25">
      <c r="A5" s="9"/>
      <c r="B5" s="9" t="s">
        <v>434</v>
      </c>
      <c r="C5" s="10"/>
      <c r="D5" s="10"/>
      <c r="E5" s="10"/>
      <c r="F5" s="10"/>
      <c r="G5" s="181"/>
      <c r="H5" s="12"/>
      <c r="I5" s="12"/>
      <c r="J5" s="12"/>
      <c r="K5" s="13"/>
    </row>
    <row r="6" spans="1:12" s="14" customFormat="1" ht="12.75" customHeight="1" x14ac:dyDescent="0.25">
      <c r="A6" s="9"/>
      <c r="B6" s="296" t="s">
        <v>241</v>
      </c>
      <c r="C6" s="296"/>
      <c r="D6" s="296"/>
      <c r="E6" s="296"/>
      <c r="F6" s="10"/>
      <c r="G6" s="181"/>
      <c r="H6" s="12"/>
      <c r="I6" s="12"/>
      <c r="J6" s="12"/>
      <c r="K6" s="13"/>
    </row>
    <row r="7" spans="1:12" s="4" customFormat="1" ht="12.75" customHeight="1" x14ac:dyDescent="0.25">
      <c r="A7" s="7"/>
      <c r="B7" s="9" t="s">
        <v>433</v>
      </c>
      <c r="C7" s="120"/>
      <c r="D7" s="120"/>
      <c r="E7" s="120"/>
      <c r="F7" s="120"/>
      <c r="G7" s="182"/>
      <c r="H7" s="24"/>
      <c r="K7" s="121"/>
      <c r="L7" s="121"/>
    </row>
    <row r="8" spans="1:12" s="4" customFormat="1" ht="12.75" customHeight="1" x14ac:dyDescent="0.25">
      <c r="A8" s="7"/>
      <c r="B8" s="303" t="s">
        <v>352</v>
      </c>
      <c r="C8" s="303"/>
      <c r="D8" s="303"/>
      <c r="E8" s="303"/>
      <c r="F8" s="120"/>
      <c r="G8" s="182"/>
      <c r="H8" s="24"/>
      <c r="K8" s="121"/>
      <c r="L8" s="121"/>
    </row>
    <row r="9" spans="1:12" s="4" customFormat="1" ht="12.75" customHeight="1" x14ac:dyDescent="0.3">
      <c r="A9" s="7"/>
      <c r="B9" s="9"/>
      <c r="C9" s="15"/>
      <c r="D9" s="17"/>
      <c r="E9" s="18"/>
      <c r="F9" s="17"/>
      <c r="G9" s="182"/>
      <c r="H9" s="24"/>
      <c r="K9" s="121"/>
      <c r="L9" s="121"/>
    </row>
    <row r="10" spans="1:12" ht="16" thickBot="1" x14ac:dyDescent="0.4">
      <c r="A10" s="1"/>
      <c r="B10" s="19" t="s">
        <v>2</v>
      </c>
      <c r="C10" s="19"/>
      <c r="D10" s="19"/>
      <c r="E10" s="19"/>
      <c r="F10" s="19"/>
      <c r="K10" s="121"/>
      <c r="L10" s="121"/>
    </row>
    <row r="11" spans="1:12" ht="12.75" customHeight="1" x14ac:dyDescent="0.35">
      <c r="A11" s="1"/>
      <c r="B11" s="20" t="s">
        <v>3</v>
      </c>
      <c r="C11" s="212"/>
      <c r="D11" s="213"/>
      <c r="E11" s="213"/>
      <c r="F11" s="214"/>
    </row>
    <row r="12" spans="1:12" ht="12.75" customHeight="1" x14ac:dyDescent="0.35">
      <c r="A12" s="1"/>
      <c r="B12" s="21" t="s">
        <v>4</v>
      </c>
      <c r="C12" s="215"/>
      <c r="D12" s="216"/>
      <c r="E12" s="216"/>
      <c r="F12" s="217"/>
    </row>
    <row r="13" spans="1:12"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25"/>
      <c r="E13" s="225"/>
      <c r="F13" s="226"/>
    </row>
    <row r="14" spans="1:12" ht="12.75" customHeight="1" x14ac:dyDescent="0.35">
      <c r="A14" s="1"/>
      <c r="B14" s="21" t="s">
        <v>6</v>
      </c>
      <c r="C14" s="215"/>
      <c r="D14" s="216"/>
      <c r="E14" s="216"/>
      <c r="F14" s="217"/>
    </row>
    <row r="15" spans="1:12" ht="12.75" customHeight="1" x14ac:dyDescent="0.35">
      <c r="A15" s="1"/>
      <c r="B15" s="21" t="s">
        <v>7</v>
      </c>
      <c r="C15" s="215"/>
      <c r="D15" s="216"/>
      <c r="E15" s="216"/>
      <c r="F15" s="217"/>
    </row>
    <row r="16" spans="1:12" ht="12.75" customHeight="1" x14ac:dyDescent="0.35">
      <c r="A16" s="1"/>
      <c r="B16" s="21" t="s">
        <v>242</v>
      </c>
      <c r="C16" s="218"/>
      <c r="D16" s="219"/>
      <c r="E16" s="219"/>
      <c r="F16" s="220"/>
    </row>
    <row r="17" spans="1:22" ht="12.75" customHeight="1" thickBot="1" x14ac:dyDescent="0.4">
      <c r="A17" s="1"/>
      <c r="B17" s="22" t="s">
        <v>422</v>
      </c>
      <c r="C17" s="221" t="str">
        <f>IF(COUNTIF(C39:C53,"YES")=10,"YES","NO")</f>
        <v>NO</v>
      </c>
      <c r="D17" s="222"/>
      <c r="E17" s="222"/>
      <c r="F17" s="223"/>
    </row>
    <row r="18" spans="1:22" ht="27" customHeight="1" x14ac:dyDescent="0.35">
      <c r="A18" s="1"/>
      <c r="B18" s="23"/>
      <c r="C18" s="23"/>
      <c r="D18" s="23"/>
      <c r="E18" s="23"/>
      <c r="F18" s="23"/>
      <c r="O18" s="4"/>
      <c r="P18" s="4"/>
      <c r="Q18" s="4"/>
      <c r="R18" s="4"/>
      <c r="S18" s="4"/>
      <c r="T18" s="4"/>
      <c r="U18" s="4"/>
      <c r="V18" s="4"/>
    </row>
    <row r="19" spans="1:22" ht="12.75" customHeight="1" x14ac:dyDescent="0.35">
      <c r="A19" s="1"/>
      <c r="B19" s="25"/>
      <c r="C19" s="26"/>
      <c r="D19" s="27"/>
      <c r="E19" s="27"/>
      <c r="F19" s="27"/>
      <c r="O19" s="4"/>
      <c r="P19" s="4"/>
      <c r="Q19" s="4"/>
      <c r="R19" s="4"/>
      <c r="S19" s="4"/>
      <c r="T19" s="4"/>
      <c r="U19" s="4"/>
      <c r="V19" s="4"/>
    </row>
    <row r="20" spans="1:22" ht="12.75" customHeight="1" x14ac:dyDescent="0.35">
      <c r="A20" s="1"/>
      <c r="B20" s="28"/>
      <c r="C20" s="29"/>
      <c r="D20" s="30"/>
      <c r="E20" s="30"/>
      <c r="F20" s="30"/>
    </row>
    <row r="21" spans="1:22" ht="12.75" customHeight="1" x14ac:dyDescent="0.35">
      <c r="A21" s="1"/>
      <c r="B21" s="17"/>
      <c r="C21" s="31"/>
      <c r="D21" s="32"/>
      <c r="E21" s="33"/>
      <c r="F21" s="32"/>
    </row>
    <row r="22" spans="1:22" ht="16" thickBot="1" x14ac:dyDescent="0.4">
      <c r="A22" s="1"/>
      <c r="B22" s="19" t="s">
        <v>9</v>
      </c>
      <c r="C22" s="19"/>
      <c r="D22" s="19"/>
      <c r="E22" s="19"/>
      <c r="F22" s="19"/>
    </row>
    <row r="23" spans="1:22" ht="12.75" customHeight="1" x14ac:dyDescent="0.35">
      <c r="A23" s="1"/>
      <c r="B23" s="20" t="s">
        <v>10</v>
      </c>
      <c r="C23" s="212"/>
      <c r="D23" s="213"/>
      <c r="E23" s="213"/>
      <c r="F23" s="214"/>
    </row>
    <row r="24" spans="1:22" ht="12.75" customHeight="1" x14ac:dyDescent="0.35">
      <c r="A24" s="1"/>
      <c r="B24" s="21" t="s">
        <v>11</v>
      </c>
      <c r="C24" s="215"/>
      <c r="D24" s="216"/>
      <c r="E24" s="216"/>
      <c r="F24" s="217"/>
    </row>
    <row r="25" spans="1:22" ht="12.75" customHeight="1" x14ac:dyDescent="0.35">
      <c r="A25" s="1"/>
      <c r="B25" s="21" t="s">
        <v>12</v>
      </c>
      <c r="C25" s="215"/>
      <c r="D25" s="216"/>
      <c r="E25" s="216"/>
      <c r="F25" s="217"/>
    </row>
    <row r="26" spans="1:22" ht="12.75" customHeight="1" x14ac:dyDescent="0.35">
      <c r="A26" s="1"/>
      <c r="B26" s="21" t="s">
        <v>13</v>
      </c>
      <c r="C26" s="215"/>
      <c r="D26" s="216"/>
      <c r="E26" s="216"/>
      <c r="F26" s="217"/>
    </row>
    <row r="27" spans="1:22" ht="12.75" customHeight="1" x14ac:dyDescent="0.35">
      <c r="A27" s="1"/>
      <c r="B27" s="21" t="s">
        <v>7</v>
      </c>
      <c r="C27" s="215"/>
      <c r="D27" s="216"/>
      <c r="E27" s="216"/>
      <c r="F27" s="217"/>
    </row>
    <row r="28" spans="1:22" ht="12.75" customHeight="1" x14ac:dyDescent="0.35">
      <c r="A28" s="1"/>
      <c r="B28" s="21" t="s">
        <v>243</v>
      </c>
      <c r="C28" s="218"/>
      <c r="D28" s="219"/>
      <c r="E28" s="219"/>
      <c r="F28" s="220"/>
    </row>
    <row r="29" spans="1:22" ht="12.75" customHeight="1" x14ac:dyDescent="0.35">
      <c r="A29" s="1"/>
      <c r="B29" s="21" t="s">
        <v>244</v>
      </c>
      <c r="C29" s="224" t="str">
        <f>IF(COUNTIF(E39:E53,"YES")=10,IF(C17="YES","YES","NO"),IF(COUNTIF(E39:E53,"NO")&gt;0,"NO",""))</f>
        <v/>
      </c>
      <c r="D29" s="225"/>
      <c r="E29" s="225"/>
      <c r="F29" s="226"/>
    </row>
    <row r="30" spans="1:22" ht="27" customHeight="1" x14ac:dyDescent="0.35">
      <c r="A30" s="1"/>
      <c r="B30" s="23"/>
      <c r="C30" s="23"/>
      <c r="D30" s="23"/>
      <c r="E30" s="23"/>
      <c r="F30" s="23"/>
    </row>
    <row r="31" spans="1:22" ht="12.75" customHeight="1" x14ac:dyDescent="0.35">
      <c r="A31" s="1"/>
      <c r="B31" s="25"/>
      <c r="C31" s="26"/>
      <c r="D31" s="27"/>
      <c r="E31" s="27"/>
      <c r="F31" s="27"/>
    </row>
    <row r="32" spans="1:22" ht="10.15" customHeight="1" x14ac:dyDescent="0.35">
      <c r="A32" s="1"/>
      <c r="B32" s="25"/>
      <c r="C32" s="122"/>
      <c r="D32" s="153"/>
      <c r="E32" s="153"/>
      <c r="F32" s="153"/>
    </row>
    <row r="33" spans="1:11" ht="10.15" customHeight="1" x14ac:dyDescent="0.35">
      <c r="A33" s="1"/>
      <c r="B33" s="17"/>
      <c r="C33" s="31"/>
      <c r="D33" s="32"/>
      <c r="E33" s="33"/>
      <c r="F33" s="32"/>
    </row>
    <row r="34" spans="1:11" ht="16.149999999999999" customHeight="1" x14ac:dyDescent="0.35">
      <c r="A34" s="1"/>
      <c r="B34" s="35" t="s">
        <v>16</v>
      </c>
      <c r="C34" s="36"/>
      <c r="D34" s="36"/>
      <c r="E34" s="36"/>
      <c r="F34" s="36"/>
    </row>
    <row r="35" spans="1:11" ht="10.15" customHeight="1" x14ac:dyDescent="0.35">
      <c r="A35" s="1"/>
      <c r="B35" s="39" t="s">
        <v>17</v>
      </c>
      <c r="C35" s="40"/>
      <c r="D35" s="40"/>
      <c r="E35" s="41"/>
      <c r="F35" s="41"/>
      <c r="J35" s="4">
        <f>COUNTIF(H39:H53, "")</f>
        <v>0</v>
      </c>
    </row>
    <row r="36" spans="1:11" ht="16.5" customHeight="1" x14ac:dyDescent="0.35">
      <c r="A36" s="1"/>
      <c r="B36" s="42" t="s">
        <v>245</v>
      </c>
      <c r="C36" s="43"/>
      <c r="D36" s="43"/>
      <c r="E36" s="44"/>
      <c r="F36" s="44"/>
    </row>
    <row r="37" spans="1:11" ht="16.5" customHeight="1" x14ac:dyDescent="0.35">
      <c r="A37" s="1"/>
      <c r="B37" s="45" t="s">
        <v>19</v>
      </c>
      <c r="C37" s="46" t="s">
        <v>20</v>
      </c>
      <c r="D37" s="46" t="s">
        <v>21</v>
      </c>
      <c r="E37" s="46" t="s">
        <v>22</v>
      </c>
      <c r="F37" s="47" t="s">
        <v>23</v>
      </c>
    </row>
    <row r="38" spans="1:11" ht="16.5" customHeight="1" x14ac:dyDescent="0.35">
      <c r="A38" s="1"/>
      <c r="B38" s="48" t="s">
        <v>246</v>
      </c>
      <c r="C38" s="49"/>
      <c r="D38" s="49"/>
      <c r="E38" s="49"/>
      <c r="F38" s="50"/>
      <c r="J38" s="4">
        <f>COUNTIF(G:G,"*")</f>
        <v>10</v>
      </c>
    </row>
    <row r="39" spans="1:11" ht="27.75" customHeight="1" x14ac:dyDescent="0.35">
      <c r="A39" s="1"/>
      <c r="B39" s="52" t="s">
        <v>247</v>
      </c>
      <c r="C39" s="53"/>
      <c r="D39" s="54"/>
      <c r="E39" s="53"/>
      <c r="F39" s="54"/>
      <c r="G39" s="182" t="s">
        <v>25</v>
      </c>
      <c r="H39" s="24" t="str">
        <f>IF(C39="YES",IF(E39="NO",G39,""),G39)</f>
        <v>1A</v>
      </c>
      <c r="J39" s="4" t="str">
        <f>CONCATENATE(H39,H40,H41,H43,H45,H47,H48,H49,H51,H53)</f>
        <v>1A1B1C2A3A4A4B4C5A6A</v>
      </c>
      <c r="K39" s="5" t="str">
        <f>HYPERLINK("#'Self Assessment Summary'!E12","Hyperlink to the Element on the SA Summary Worksheet")</f>
        <v>Hyperlink to the Element on the SA Summary Worksheet</v>
      </c>
    </row>
    <row r="40" spans="1:11" ht="27.75" customHeight="1" x14ac:dyDescent="0.35">
      <c r="A40" s="1"/>
      <c r="B40" s="52" t="s">
        <v>248</v>
      </c>
      <c r="C40" s="53"/>
      <c r="D40" s="54"/>
      <c r="E40" s="53"/>
      <c r="F40" s="54"/>
      <c r="G40" s="182" t="s">
        <v>27</v>
      </c>
      <c r="H40" s="24" t="str">
        <f t="shared" ref="H40:H53" si="0">IF(C40="YES",IF(E40="NO",G40,""),G40)</f>
        <v>1B</v>
      </c>
      <c r="K40" s="5" t="str">
        <f>HYPERLINK("#'Self Assessment Summary'!F12","Hyperlink to the Element on the SA Summary Worksheet")</f>
        <v>Hyperlink to the Element on the SA Summary Worksheet</v>
      </c>
    </row>
    <row r="41" spans="1:11" ht="28.5" customHeight="1" x14ac:dyDescent="0.35">
      <c r="A41" s="1"/>
      <c r="B41" s="52" t="s">
        <v>249</v>
      </c>
      <c r="C41" s="53"/>
      <c r="D41" s="54"/>
      <c r="E41" s="53"/>
      <c r="F41" s="54"/>
      <c r="G41" s="182" t="s">
        <v>29</v>
      </c>
      <c r="H41" s="24" t="str">
        <f t="shared" si="0"/>
        <v>1C</v>
      </c>
      <c r="K41" s="5" t="str">
        <f>HYPERLINK("#'Self Assessment Summary'!G12","Hyperlink to the Element on the SA Summary Worksheet")</f>
        <v>Hyperlink to the Element on the SA Summary Worksheet</v>
      </c>
    </row>
    <row r="42" spans="1:11" ht="15" x14ac:dyDescent="0.35">
      <c r="A42" s="1"/>
      <c r="B42" s="48" t="s">
        <v>250</v>
      </c>
      <c r="C42" s="49"/>
      <c r="D42" s="49"/>
      <c r="E42" s="49"/>
      <c r="F42" s="50"/>
      <c r="H42" s="24">
        <f t="shared" si="0"/>
        <v>0</v>
      </c>
    </row>
    <row r="43" spans="1:11" ht="39.75" customHeight="1" x14ac:dyDescent="0.35">
      <c r="A43" s="1"/>
      <c r="B43" s="52" t="s">
        <v>251</v>
      </c>
      <c r="C43" s="53"/>
      <c r="D43" s="54"/>
      <c r="E43" s="53"/>
      <c r="F43" s="54"/>
      <c r="G43" s="182" t="s">
        <v>43</v>
      </c>
      <c r="H43" s="24" t="str">
        <f t="shared" si="0"/>
        <v>2A</v>
      </c>
      <c r="K43" s="5" t="str">
        <f>HYPERLINK("#'Self Assessment Summary'!H12","Hyperlink to the Element on the SA Summary Worksheet")</f>
        <v>Hyperlink to the Element on the SA Summary Worksheet</v>
      </c>
    </row>
    <row r="44" spans="1:11" ht="15" x14ac:dyDescent="0.35">
      <c r="A44" s="1"/>
      <c r="B44" s="48" t="s">
        <v>252</v>
      </c>
      <c r="C44" s="49"/>
      <c r="D44" s="49"/>
      <c r="E44" s="49"/>
      <c r="F44" s="50"/>
      <c r="H44" s="24">
        <f t="shared" si="0"/>
        <v>0</v>
      </c>
    </row>
    <row r="45" spans="1:11" ht="30" customHeight="1" x14ac:dyDescent="0.35">
      <c r="A45" s="1"/>
      <c r="B45" s="52" t="s">
        <v>253</v>
      </c>
      <c r="C45" s="53"/>
      <c r="D45" s="54"/>
      <c r="E45" s="53"/>
      <c r="F45" s="54"/>
      <c r="G45" s="182" t="s">
        <v>48</v>
      </c>
      <c r="H45" s="24" t="str">
        <f t="shared" si="0"/>
        <v>3A</v>
      </c>
      <c r="K45" s="5" t="str">
        <f>HYPERLINK("#'Self Assessment Summary'!I12","Hyperlink to the Element on the SA Summary Worksheet")</f>
        <v>Hyperlink to the Element on the SA Summary Worksheet</v>
      </c>
    </row>
    <row r="46" spans="1:11" ht="17.649999999999999" customHeight="1" x14ac:dyDescent="0.35">
      <c r="A46" s="1"/>
      <c r="B46" s="48" t="s">
        <v>353</v>
      </c>
      <c r="C46" s="49"/>
      <c r="D46" s="49"/>
      <c r="E46" s="49"/>
      <c r="F46" s="50"/>
      <c r="H46" s="24">
        <f t="shared" si="0"/>
        <v>0</v>
      </c>
    </row>
    <row r="47" spans="1:11" ht="41.25" customHeight="1" x14ac:dyDescent="0.35">
      <c r="A47" s="1"/>
      <c r="B47" s="52" t="s">
        <v>254</v>
      </c>
      <c r="C47" s="53"/>
      <c r="D47" s="54"/>
      <c r="E47" s="53"/>
      <c r="F47" s="54"/>
      <c r="G47" s="182" t="s">
        <v>53</v>
      </c>
      <c r="H47" s="24" t="str">
        <f t="shared" si="0"/>
        <v>4A</v>
      </c>
      <c r="K47" s="5" t="str">
        <f>HYPERLINK("#'Self Assessment Summary'!J12","Hyperlink to the Element on the SA Summary Worksheet")</f>
        <v>Hyperlink to the Element on the SA Summary Worksheet</v>
      </c>
    </row>
    <row r="48" spans="1:11" ht="42" customHeight="1" x14ac:dyDescent="0.35">
      <c r="A48" s="1"/>
      <c r="B48" s="52" t="s">
        <v>255</v>
      </c>
      <c r="C48" s="53"/>
      <c r="D48" s="54"/>
      <c r="E48" s="53"/>
      <c r="F48" s="54"/>
      <c r="G48" s="182" t="s">
        <v>236</v>
      </c>
      <c r="H48" s="24" t="str">
        <f t="shared" si="0"/>
        <v>4B</v>
      </c>
      <c r="K48" s="5" t="str">
        <f>HYPERLINK("#'Self Assessment Summary'!K12","Hyperlink to the Element on the SA Summary Worksheet")</f>
        <v>Hyperlink to the Element on the SA Summary Worksheet</v>
      </c>
    </row>
    <row r="49" spans="1:22" ht="42.75" customHeight="1" x14ac:dyDescent="0.35">
      <c r="A49" s="1"/>
      <c r="B49" s="52" t="s">
        <v>256</v>
      </c>
      <c r="C49" s="53"/>
      <c r="D49" s="54"/>
      <c r="E49" s="53"/>
      <c r="F49" s="54"/>
      <c r="G49" s="182" t="s">
        <v>257</v>
      </c>
      <c r="H49" s="24" t="str">
        <f t="shared" si="0"/>
        <v>4C</v>
      </c>
      <c r="K49" s="5" t="str">
        <f>HYPERLINK("#'Self Assessment Summary'!L12","Hyperlink to the Element on the SA Summary Worksheet")</f>
        <v>Hyperlink to the Element on the SA Summary Worksheet</v>
      </c>
    </row>
    <row r="50" spans="1:22" ht="15" x14ac:dyDescent="0.35">
      <c r="A50" s="1"/>
      <c r="B50" s="48" t="s">
        <v>258</v>
      </c>
      <c r="C50" s="49"/>
      <c r="D50" s="49"/>
      <c r="E50" s="49"/>
      <c r="F50" s="50"/>
      <c r="H50" s="24">
        <f t="shared" si="0"/>
        <v>0</v>
      </c>
    </row>
    <row r="51" spans="1:22" ht="39.75" customHeight="1" x14ac:dyDescent="0.35">
      <c r="A51" s="1"/>
      <c r="B51" s="52" t="s">
        <v>354</v>
      </c>
      <c r="C51" s="53"/>
      <c r="D51" s="54"/>
      <c r="E51" s="53"/>
      <c r="F51" s="54"/>
      <c r="G51" s="182" t="s">
        <v>56</v>
      </c>
      <c r="H51" s="24" t="str">
        <f t="shared" si="0"/>
        <v>5A</v>
      </c>
      <c r="K51" s="5" t="str">
        <f>HYPERLINK("#'Self Assessment Summary'!M12","Hyperlink to the Element on the SA Summary Worksheet")</f>
        <v>Hyperlink to the Element on the SA Summary Worksheet</v>
      </c>
    </row>
    <row r="52" spans="1:22" ht="15" x14ac:dyDescent="0.35">
      <c r="A52" s="1"/>
      <c r="B52" s="48" t="s">
        <v>259</v>
      </c>
      <c r="C52" s="49"/>
      <c r="D52" s="49"/>
      <c r="E52" s="49"/>
      <c r="F52" s="50"/>
      <c r="H52" s="24">
        <f t="shared" si="0"/>
        <v>0</v>
      </c>
    </row>
    <row r="53" spans="1:22" ht="40.5" customHeight="1" x14ac:dyDescent="0.35">
      <c r="A53" s="1"/>
      <c r="B53" s="52" t="s">
        <v>355</v>
      </c>
      <c r="C53" s="53"/>
      <c r="D53" s="54"/>
      <c r="E53" s="53"/>
      <c r="F53" s="54"/>
      <c r="G53" s="182" t="s">
        <v>61</v>
      </c>
      <c r="H53" s="24" t="str">
        <f t="shared" si="0"/>
        <v>6A</v>
      </c>
      <c r="K53" s="5" t="str">
        <f>HYPERLINK("#'Self Assessment Summary'!N12","Hyperlink to the Element on the SA Summary Worksheet")</f>
        <v>Hyperlink to the Element on the SA Summary Worksheet</v>
      </c>
    </row>
    <row r="54" spans="1:22" ht="15.5" x14ac:dyDescent="0.35">
      <c r="A54" s="1"/>
      <c r="B54" s="57" t="s">
        <v>85</v>
      </c>
      <c r="C54" s="58"/>
      <c r="D54" s="58"/>
      <c r="E54" s="58"/>
      <c r="F54" s="59"/>
    </row>
    <row r="55" spans="1:22" ht="227.65" customHeight="1" x14ac:dyDescent="0.35">
      <c r="A55" s="1"/>
      <c r="B55" s="297"/>
      <c r="C55" s="298"/>
      <c r="D55" s="298"/>
      <c r="E55" s="298"/>
      <c r="F55" s="299"/>
    </row>
    <row r="56" spans="1:22" s="4" customFormat="1" ht="12.5" hidden="1" x14ac:dyDescent="0.25">
      <c r="A56" s="60" t="s">
        <v>86</v>
      </c>
      <c r="G56" s="182"/>
      <c r="H56" s="24"/>
      <c r="K56" s="16"/>
    </row>
    <row r="57" spans="1:22" s="4" customFormat="1" ht="12.5" hidden="1" x14ac:dyDescent="0.25">
      <c r="A57" s="60" t="s">
        <v>87</v>
      </c>
      <c r="G57" s="182"/>
      <c r="H57" s="24"/>
      <c r="K57" s="16"/>
    </row>
    <row r="58" spans="1:22" hidden="1" x14ac:dyDescent="0.35">
      <c r="A58" s="60" t="s">
        <v>260</v>
      </c>
      <c r="O58" s="4"/>
      <c r="P58" s="4"/>
      <c r="Q58" s="4"/>
      <c r="R58" s="4"/>
      <c r="S58" s="4"/>
      <c r="T58" s="4"/>
      <c r="U58" s="4"/>
      <c r="V58" s="4"/>
    </row>
    <row r="59" spans="1:22" hidden="1" x14ac:dyDescent="0.35">
      <c r="A59" s="60" t="s">
        <v>261</v>
      </c>
      <c r="O59" s="4"/>
      <c r="P59" s="4"/>
      <c r="Q59" s="4"/>
      <c r="R59" s="4"/>
      <c r="S59" s="4"/>
      <c r="T59" s="4"/>
      <c r="U59" s="4"/>
      <c r="V59" s="4"/>
    </row>
  </sheetData>
  <sheetProtection formatRows="0"/>
  <mergeCells count="3">
    <mergeCell ref="B55:F55"/>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300-000000000000}">
      <formula1>36526</formula1>
      <formula2>73051</formula2>
    </dataValidation>
    <dataValidation type="list" allowBlank="1" showInputMessage="1" showErrorMessage="1" sqref="E47:E49 E53 C53 C45 E51 C47:C49 E45 E43 C39:C41 C51 C43 E39:E41" xr:uid="{00000000-0002-0000-0300-000001000000}">
      <formula1>$B$34:$B$35</formula1>
    </dataValidation>
  </dataValidations>
  <hyperlinks>
    <hyperlink ref="B6" r:id="rId1" xr:uid="{00000000-0004-0000-0300-000000000000}"/>
    <hyperlink ref="B8" r:id="rId2" xr:uid="{00000000-0004-0000-03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2"/>
  <sheetViews>
    <sheetView topLeftCell="A7" workbookViewId="0">
      <selection activeCell="C17" sqref="C17"/>
    </sheetView>
  </sheetViews>
  <sheetFormatPr defaultColWidth="0" defaultRowHeight="14.5" zeroHeight="1" x14ac:dyDescent="0.35"/>
  <cols>
    <col min="1" max="1" width="0.81640625" style="6" customWidth="1"/>
    <col min="2" max="2" width="50.7265625" style="6" customWidth="1"/>
    <col min="3" max="3" width="10.7265625" style="6" customWidth="1"/>
    <col min="4" max="4" width="28.7265625" style="6" customWidth="1"/>
    <col min="5" max="5" width="10.7265625" style="6" customWidth="1"/>
    <col min="6" max="6" width="28.7265625" style="6" customWidth="1"/>
    <col min="7" max="7" width="4.26953125" style="182" customWidth="1"/>
    <col min="8" max="8" width="9.26953125" style="186" hidden="1" customWidth="1"/>
    <col min="9" max="10" width="9.26953125" style="4" hidden="1" customWidth="1"/>
    <col min="11" max="11" width="20.7265625" style="16" hidden="1" customWidth="1"/>
    <col min="12" max="12" width="9.26953125" style="4" hidden="1" customWidth="1"/>
    <col min="13" max="16384" width="9.26953125" style="6" hidden="1"/>
  </cols>
  <sheetData>
    <row r="1" spans="1:11" ht="20" x14ac:dyDescent="0.35">
      <c r="A1" s="1"/>
      <c r="B1" s="2" t="s">
        <v>262</v>
      </c>
      <c r="C1" s="3"/>
      <c r="D1" s="3"/>
      <c r="E1" s="3"/>
      <c r="F1" s="3"/>
      <c r="K1" s="5" t="str">
        <f>HYPERLINK("#'Self Assessment Summary'!A13:T13","Hyperlink to the SA Summary Worksheett")</f>
        <v>Hyperlink to the SA Summary Worksheett</v>
      </c>
    </row>
    <row r="2" spans="1:11" ht="17.5" x14ac:dyDescent="0.35">
      <c r="A2" s="1"/>
      <c r="B2" s="3" t="s">
        <v>429</v>
      </c>
      <c r="C2" s="3"/>
      <c r="D2" s="3"/>
      <c r="E2" s="3"/>
      <c r="F2" s="3"/>
      <c r="K2" s="5"/>
    </row>
    <row r="3" spans="1:11" ht="17.5" x14ac:dyDescent="0.35">
      <c r="A3" s="1"/>
      <c r="B3" s="3" t="s">
        <v>448</v>
      </c>
      <c r="C3" s="3"/>
      <c r="D3" s="3"/>
      <c r="E3" s="3"/>
      <c r="F3" s="3"/>
      <c r="K3" s="5"/>
    </row>
    <row r="4" spans="1:11" s="4" customFormat="1" ht="12.75" customHeight="1" x14ac:dyDescent="0.25">
      <c r="A4" s="7"/>
      <c r="B4" s="8"/>
      <c r="C4" s="8"/>
      <c r="D4" s="8"/>
      <c r="E4" s="8"/>
      <c r="F4" s="8"/>
      <c r="G4" s="182"/>
      <c r="H4" s="186"/>
      <c r="K4" s="5"/>
    </row>
    <row r="5" spans="1:11" s="14" customFormat="1" ht="12.75" customHeight="1" x14ac:dyDescent="0.25">
      <c r="A5" s="9"/>
      <c r="B5" s="9" t="s">
        <v>435</v>
      </c>
      <c r="C5" s="10"/>
      <c r="D5" s="10"/>
      <c r="E5" s="10"/>
      <c r="F5" s="10"/>
      <c r="G5" s="181"/>
      <c r="H5" s="187"/>
      <c r="I5" s="12"/>
      <c r="J5" s="12"/>
      <c r="K5" s="13"/>
    </row>
    <row r="6" spans="1:11" s="14" customFormat="1" ht="12.75" customHeight="1" x14ac:dyDescent="0.25">
      <c r="A6" s="9"/>
      <c r="B6" s="296" t="s">
        <v>263</v>
      </c>
      <c r="C6" s="296"/>
      <c r="D6" s="296"/>
      <c r="E6" s="296"/>
      <c r="F6" s="10"/>
      <c r="G6" s="181"/>
      <c r="H6" s="187"/>
      <c r="I6" s="12"/>
      <c r="J6" s="12"/>
      <c r="K6" s="13"/>
    </row>
    <row r="7" spans="1:11" s="4" customFormat="1" ht="12.75" customHeight="1" x14ac:dyDescent="0.25">
      <c r="A7" s="7"/>
      <c r="B7" s="9" t="s">
        <v>433</v>
      </c>
      <c r="C7" s="15"/>
      <c r="D7" s="15"/>
      <c r="E7" s="15"/>
      <c r="F7" s="15"/>
      <c r="G7" s="182"/>
      <c r="H7" s="186"/>
      <c r="K7" s="16"/>
    </row>
    <row r="8" spans="1:11" s="4" customFormat="1" ht="12.75" customHeight="1" x14ac:dyDescent="0.25">
      <c r="A8" s="7"/>
      <c r="B8" s="303" t="s">
        <v>404</v>
      </c>
      <c r="C8" s="303"/>
      <c r="D8" s="303"/>
      <c r="E8" s="303"/>
      <c r="F8" s="15"/>
      <c r="G8" s="182"/>
      <c r="H8" s="186"/>
      <c r="K8" s="16"/>
    </row>
    <row r="9" spans="1:11" s="4" customFormat="1" ht="12.75" customHeight="1" x14ac:dyDescent="0.3">
      <c r="A9" s="7"/>
      <c r="B9" s="9"/>
      <c r="C9" s="15"/>
      <c r="D9" s="17"/>
      <c r="E9" s="18"/>
      <c r="F9" s="17"/>
      <c r="G9" s="182"/>
      <c r="H9" s="186"/>
      <c r="K9" s="16"/>
    </row>
    <row r="10" spans="1:11" ht="16" thickBot="1" x14ac:dyDescent="0.4">
      <c r="A10" s="1"/>
      <c r="B10" s="19" t="s">
        <v>2</v>
      </c>
      <c r="C10" s="19"/>
      <c r="D10" s="19"/>
      <c r="E10" s="19"/>
      <c r="F10" s="19"/>
    </row>
    <row r="11" spans="1:11" ht="12.75" customHeight="1" x14ac:dyDescent="0.35">
      <c r="A11" s="1"/>
      <c r="B11" s="20" t="s">
        <v>3</v>
      </c>
      <c r="C11" s="212"/>
      <c r="D11" s="213"/>
      <c r="E11" s="213"/>
      <c r="F11" s="214"/>
    </row>
    <row r="12" spans="1:11" ht="12.75" customHeight="1" x14ac:dyDescent="0.35">
      <c r="A12" s="1"/>
      <c r="B12" s="21" t="s">
        <v>4</v>
      </c>
      <c r="C12" s="215"/>
      <c r="D12" s="216"/>
      <c r="E12" s="216"/>
      <c r="F12" s="217"/>
    </row>
    <row r="13" spans="1:11"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25"/>
      <c r="E13" s="225"/>
      <c r="F13" s="226"/>
    </row>
    <row r="14" spans="1:11" ht="12.75" customHeight="1" x14ac:dyDescent="0.35">
      <c r="A14" s="1"/>
      <c r="B14" s="21" t="s">
        <v>6</v>
      </c>
      <c r="C14" s="215"/>
      <c r="D14" s="216"/>
      <c r="E14" s="216"/>
      <c r="F14" s="217"/>
    </row>
    <row r="15" spans="1:11" ht="12.75" customHeight="1" x14ac:dyDescent="0.35">
      <c r="A15" s="1"/>
      <c r="B15" s="21" t="s">
        <v>7</v>
      </c>
      <c r="C15" s="215"/>
      <c r="D15" s="216"/>
      <c r="E15" s="216"/>
      <c r="F15" s="217"/>
    </row>
    <row r="16" spans="1:11" ht="12.75" customHeight="1" x14ac:dyDescent="0.35">
      <c r="A16" s="1"/>
      <c r="B16" s="21" t="s">
        <v>264</v>
      </c>
      <c r="C16" s="218"/>
      <c r="D16" s="219"/>
      <c r="E16" s="219"/>
      <c r="F16" s="220"/>
    </row>
    <row r="17" spans="1:22" ht="12.75" customHeight="1" thickBot="1" x14ac:dyDescent="0.4">
      <c r="A17" s="1"/>
      <c r="B17" s="22" t="s">
        <v>423</v>
      </c>
      <c r="C17" s="227" t="str">
        <f>IF(COUNTIF(C39:C66,"YES")=16,"YES","NO")</f>
        <v>NO</v>
      </c>
      <c r="D17" s="228"/>
      <c r="E17" s="228"/>
      <c r="F17" s="229"/>
    </row>
    <row r="18" spans="1:22" ht="27" customHeight="1" x14ac:dyDescent="0.35">
      <c r="A18" s="1"/>
      <c r="B18" s="23"/>
      <c r="C18" s="23"/>
      <c r="D18" s="23"/>
      <c r="E18" s="23"/>
      <c r="F18" s="23"/>
      <c r="M18" s="4"/>
      <c r="N18" s="4"/>
      <c r="O18" s="4"/>
      <c r="P18" s="4"/>
      <c r="Q18" s="4"/>
      <c r="R18" s="4"/>
      <c r="S18" s="4"/>
      <c r="T18" s="4"/>
      <c r="U18" s="4"/>
      <c r="V18" s="4"/>
    </row>
    <row r="19" spans="1:22" ht="12.75" customHeight="1" x14ac:dyDescent="0.35">
      <c r="A19" s="1"/>
      <c r="B19" s="25"/>
      <c r="C19" s="26"/>
      <c r="D19" s="27"/>
      <c r="E19" s="27"/>
      <c r="F19" s="27"/>
      <c r="M19" s="4"/>
      <c r="N19" s="4"/>
      <c r="O19" s="4"/>
      <c r="P19" s="4"/>
      <c r="Q19" s="4"/>
      <c r="R19" s="4"/>
      <c r="S19" s="4"/>
      <c r="T19" s="4"/>
      <c r="U19" s="4"/>
      <c r="V19" s="4"/>
    </row>
    <row r="20" spans="1:22" ht="12.75" customHeight="1" x14ac:dyDescent="0.35">
      <c r="A20" s="1"/>
      <c r="B20" s="28"/>
      <c r="C20" s="29"/>
      <c r="D20" s="30"/>
      <c r="E20" s="30"/>
      <c r="F20" s="30"/>
    </row>
    <row r="21" spans="1:22" ht="12.75" customHeight="1" x14ac:dyDescent="0.35">
      <c r="A21" s="1"/>
      <c r="B21" s="17"/>
      <c r="C21" s="31"/>
      <c r="D21" s="32"/>
      <c r="E21" s="33"/>
      <c r="F21" s="32"/>
    </row>
    <row r="22" spans="1:22" ht="16" thickBot="1" x14ac:dyDescent="0.4">
      <c r="A22" s="1"/>
      <c r="B22" s="19" t="s">
        <v>9</v>
      </c>
      <c r="C22" s="19"/>
      <c r="D22" s="19"/>
      <c r="E22" s="19"/>
      <c r="F22" s="19"/>
    </row>
    <row r="23" spans="1:22" ht="12.75" customHeight="1" x14ac:dyDescent="0.35">
      <c r="A23" s="1"/>
      <c r="B23" s="20" t="s">
        <v>10</v>
      </c>
      <c r="C23" s="212"/>
      <c r="D23" s="213"/>
      <c r="E23" s="213"/>
      <c r="F23" s="214"/>
    </row>
    <row r="24" spans="1:22" ht="12.75" customHeight="1" x14ac:dyDescent="0.35">
      <c r="A24" s="1"/>
      <c r="B24" s="21" t="s">
        <v>11</v>
      </c>
      <c r="C24" s="215"/>
      <c r="D24" s="216"/>
      <c r="E24" s="216"/>
      <c r="F24" s="217"/>
    </row>
    <row r="25" spans="1:22" ht="12.75" customHeight="1" x14ac:dyDescent="0.35">
      <c r="A25" s="1"/>
      <c r="B25" s="21" t="s">
        <v>12</v>
      </c>
      <c r="C25" s="215"/>
      <c r="D25" s="216"/>
      <c r="E25" s="216"/>
      <c r="F25" s="217"/>
    </row>
    <row r="26" spans="1:22" ht="12.75" customHeight="1" x14ac:dyDescent="0.35">
      <c r="A26" s="1"/>
      <c r="B26" s="21" t="s">
        <v>13</v>
      </c>
      <c r="C26" s="215"/>
      <c r="D26" s="216"/>
      <c r="E26" s="216"/>
      <c r="F26" s="217"/>
    </row>
    <row r="27" spans="1:22" ht="12.75" customHeight="1" x14ac:dyDescent="0.35">
      <c r="A27" s="1"/>
      <c r="B27" s="21" t="s">
        <v>7</v>
      </c>
      <c r="C27" s="215"/>
      <c r="D27" s="216"/>
      <c r="E27" s="216"/>
      <c r="F27" s="217"/>
    </row>
    <row r="28" spans="1:22" ht="12.75" customHeight="1" x14ac:dyDescent="0.35">
      <c r="A28" s="1"/>
      <c r="B28" s="21" t="s">
        <v>265</v>
      </c>
      <c r="C28" s="218"/>
      <c r="D28" s="219"/>
      <c r="E28" s="219"/>
      <c r="F28" s="220"/>
    </row>
    <row r="29" spans="1:22" ht="12.75" customHeight="1" x14ac:dyDescent="0.35">
      <c r="A29" s="1"/>
      <c r="B29" s="21" t="s">
        <v>266</v>
      </c>
      <c r="C29" s="224" t="str">
        <f>IF(COUNTIF(E39:E66,"YES")=26,IF(C17="YES","YES","NO"),IF(COUNTIF(E39:E66,"NO")&gt;0,"NO",""))</f>
        <v/>
      </c>
      <c r="D29" s="230"/>
      <c r="E29" s="230"/>
      <c r="F29" s="231"/>
    </row>
    <row r="30" spans="1:22" ht="27" customHeight="1" x14ac:dyDescent="0.35">
      <c r="A30" s="1"/>
      <c r="B30" s="23"/>
      <c r="C30" s="23"/>
      <c r="D30" s="23"/>
      <c r="E30" s="23"/>
      <c r="F30" s="23"/>
    </row>
    <row r="31" spans="1:22" ht="12.75" customHeight="1" x14ac:dyDescent="0.35">
      <c r="A31" s="1"/>
      <c r="B31" s="25"/>
      <c r="C31" s="26"/>
      <c r="D31" s="27"/>
      <c r="E31" s="27"/>
      <c r="F31" s="27"/>
    </row>
    <row r="32" spans="1:22" ht="10.15" customHeight="1" x14ac:dyDescent="0.35">
      <c r="A32" s="1"/>
      <c r="B32" s="28"/>
      <c r="C32" s="29"/>
      <c r="D32" s="29"/>
      <c r="E32" s="29"/>
      <c r="F32" s="29"/>
    </row>
    <row r="33" spans="1:12" ht="10.15" customHeight="1" x14ac:dyDescent="0.35">
      <c r="A33" s="1"/>
      <c r="B33" s="17"/>
      <c r="C33" s="31"/>
      <c r="D33" s="32"/>
      <c r="E33" s="33"/>
      <c r="F33" s="32"/>
    </row>
    <row r="34" spans="1:12" ht="14.65" customHeight="1" x14ac:dyDescent="0.35">
      <c r="A34" s="1"/>
      <c r="B34" s="35" t="s">
        <v>16</v>
      </c>
      <c r="C34" s="36"/>
      <c r="D34" s="36"/>
      <c r="E34" s="36"/>
      <c r="F34" s="36"/>
    </row>
    <row r="35" spans="1:12" ht="10.15" customHeight="1" x14ac:dyDescent="0.35">
      <c r="A35" s="1"/>
      <c r="B35" s="39" t="s">
        <v>17</v>
      </c>
      <c r="C35" s="40"/>
      <c r="D35" s="40"/>
      <c r="E35" s="41"/>
      <c r="F35" s="41"/>
      <c r="J35" s="4">
        <f>COUNTIF(H39:H66, "")</f>
        <v>0</v>
      </c>
    </row>
    <row r="36" spans="1:12" ht="15" x14ac:dyDescent="0.35">
      <c r="A36" s="1"/>
      <c r="B36" s="42" t="s">
        <v>267</v>
      </c>
      <c r="C36" s="43"/>
      <c r="D36" s="43"/>
      <c r="E36" s="44"/>
      <c r="F36" s="44"/>
    </row>
    <row r="37" spans="1:12" ht="15" x14ac:dyDescent="0.35">
      <c r="A37" s="1"/>
      <c r="B37" s="45" t="s">
        <v>19</v>
      </c>
      <c r="C37" s="46" t="s">
        <v>20</v>
      </c>
      <c r="D37" s="46" t="s">
        <v>21</v>
      </c>
      <c r="E37" s="46" t="s">
        <v>22</v>
      </c>
      <c r="F37" s="47" t="s">
        <v>23</v>
      </c>
    </row>
    <row r="38" spans="1:12" ht="15" x14ac:dyDescent="0.35">
      <c r="A38" s="1"/>
      <c r="B38" s="154" t="s">
        <v>268</v>
      </c>
      <c r="C38" s="151"/>
      <c r="D38" s="151"/>
      <c r="E38" s="151"/>
      <c r="F38" s="155"/>
      <c r="J38" s="4">
        <f>COUNTIF(G:G,"*")</f>
        <v>26</v>
      </c>
    </row>
    <row r="39" spans="1:12" ht="39" x14ac:dyDescent="0.35">
      <c r="A39" s="1"/>
      <c r="B39" s="52" t="s">
        <v>269</v>
      </c>
      <c r="C39" s="53"/>
      <c r="D39" s="54"/>
      <c r="E39" s="53"/>
      <c r="F39" s="54"/>
      <c r="G39" s="182" t="s">
        <v>25</v>
      </c>
      <c r="H39" s="186" t="str">
        <f>IF(C39="YES",IF(E39="NO",G39,""),G39)</f>
        <v>1A</v>
      </c>
      <c r="J39" s="4" t="e">
        <f>CONCATENATE(H39,H40,H41,H43,H44,H45,H46,H47,H48,H49,H50,H51,H52,#REF!,H65,H66)</f>
        <v>#REF!</v>
      </c>
      <c r="K39" s="5" t="str">
        <f>HYPERLINK("#'Self Assessment Summary'!E13","Hyperlink to the Element on the SA Summary Worksheet")</f>
        <v>Hyperlink to the Element on the SA Summary Worksheet</v>
      </c>
    </row>
    <row r="40" spans="1:12" ht="42" customHeight="1" x14ac:dyDescent="0.35">
      <c r="A40" s="1"/>
      <c r="B40" s="52" t="s">
        <v>356</v>
      </c>
      <c r="C40" s="53"/>
      <c r="D40" s="54"/>
      <c r="E40" s="53"/>
      <c r="F40" s="54"/>
      <c r="G40" s="182" t="s">
        <v>27</v>
      </c>
      <c r="H40" s="186" t="str">
        <f t="shared" ref="H40:H66" si="0">IF(C40="YES",IF(E40="NO",G40,""),G40)</f>
        <v>1B</v>
      </c>
      <c r="K40" s="5" t="str">
        <f>HYPERLINK("#'Self Assessment Summary'!F13","Hyperlink to the Element on the SA Summary Worksheet")</f>
        <v>Hyperlink to the Element on the SA Summary Worksheet</v>
      </c>
    </row>
    <row r="41" spans="1:12" ht="52" x14ac:dyDescent="0.35">
      <c r="A41" s="1"/>
      <c r="B41" s="52" t="s">
        <v>270</v>
      </c>
      <c r="C41" s="53"/>
      <c r="D41" s="54"/>
      <c r="E41" s="53"/>
      <c r="F41" s="54"/>
      <c r="G41" s="182" t="s">
        <v>29</v>
      </c>
      <c r="H41" s="186" t="str">
        <f t="shared" si="0"/>
        <v>1C</v>
      </c>
      <c r="K41" s="5" t="str">
        <f>HYPERLINK("#'Self Assessment Summary'!G13","Hyperlink to the Element on the SA Summary Worksheet")</f>
        <v>Hyperlink to the Element on the SA Summary Worksheet</v>
      </c>
    </row>
    <row r="42" spans="1:12" ht="15" x14ac:dyDescent="0.35">
      <c r="A42" s="1"/>
      <c r="B42" s="48" t="s">
        <v>357</v>
      </c>
      <c r="C42" s="49"/>
      <c r="D42" s="49"/>
      <c r="E42" s="49"/>
      <c r="F42" s="50"/>
      <c r="H42" s="186">
        <f t="shared" si="0"/>
        <v>0</v>
      </c>
    </row>
    <row r="43" spans="1:12" ht="53.25" customHeight="1" x14ac:dyDescent="0.35">
      <c r="A43" s="1"/>
      <c r="B43" s="52" t="s">
        <v>358</v>
      </c>
      <c r="C43" s="53"/>
      <c r="D43" s="54"/>
      <c r="E43" s="53"/>
      <c r="F43" s="54"/>
      <c r="G43" s="182" t="s">
        <v>43</v>
      </c>
      <c r="H43" s="186" t="str">
        <f t="shared" si="0"/>
        <v>2A</v>
      </c>
      <c r="K43" s="5" t="str">
        <f>HYPERLINK("#'Self Assessment Summary'!H13","Hyperlink to the Element on the SA Summary Worksheet")</f>
        <v>Hyperlink to the Element on the SA Summary Worksheet</v>
      </c>
    </row>
    <row r="44" spans="1:12" s="158" customFormat="1" ht="39" x14ac:dyDescent="0.35">
      <c r="A44" s="156"/>
      <c r="B44" s="52" t="s">
        <v>359</v>
      </c>
      <c r="C44" s="53"/>
      <c r="D44" s="54"/>
      <c r="E44" s="53"/>
      <c r="F44" s="54"/>
      <c r="G44" s="182" t="s">
        <v>45</v>
      </c>
      <c r="H44" s="186" t="str">
        <f t="shared" si="0"/>
        <v>2B</v>
      </c>
      <c r="I44" s="157"/>
      <c r="J44" s="157"/>
      <c r="K44" s="5" t="str">
        <f>HYPERLINK("#'Self Assessment Summary'!I13","Hyperlink to the Element on the SA Summary Worksheet")</f>
        <v>Hyperlink to the Element on the SA Summary Worksheet</v>
      </c>
      <c r="L44" s="157"/>
    </row>
    <row r="45" spans="1:12" ht="65" x14ac:dyDescent="0.35">
      <c r="A45" s="1"/>
      <c r="B45" s="52" t="s">
        <v>360</v>
      </c>
      <c r="C45" s="53"/>
      <c r="D45" s="54"/>
      <c r="E45" s="53"/>
      <c r="F45" s="54"/>
      <c r="G45" s="182" t="s">
        <v>271</v>
      </c>
      <c r="H45" s="186" t="str">
        <f t="shared" si="0"/>
        <v>2C</v>
      </c>
      <c r="K45" s="5" t="str">
        <f>HYPERLINK("#'Self Assessment Summary'!J13","Hyperlink to the Element on the SA Summary Worksheet")</f>
        <v>Hyperlink to the Element on the SA Summary Worksheet</v>
      </c>
    </row>
    <row r="46" spans="1:12" ht="65" x14ac:dyDescent="0.35">
      <c r="A46" s="1"/>
      <c r="B46" s="52" t="s">
        <v>361</v>
      </c>
      <c r="C46" s="53"/>
      <c r="D46" s="54"/>
      <c r="E46" s="53"/>
      <c r="F46" s="54"/>
      <c r="G46" s="182" t="s">
        <v>272</v>
      </c>
      <c r="H46" s="186" t="str">
        <f t="shared" si="0"/>
        <v>2D</v>
      </c>
      <c r="K46" s="5" t="str">
        <f>HYPERLINK("#'Self Assessment Summary'!K13","Hyperlink to the Element on the SA Summary Worksheet")</f>
        <v>Hyperlink to the Element on the SA Summary Worksheet</v>
      </c>
    </row>
    <row r="47" spans="1:12" ht="39" x14ac:dyDescent="0.35">
      <c r="A47" s="1"/>
      <c r="B47" s="52" t="s">
        <v>362</v>
      </c>
      <c r="C47" s="53"/>
      <c r="D47" s="54"/>
      <c r="E47" s="53"/>
      <c r="F47" s="54"/>
      <c r="G47" s="182" t="s">
        <v>273</v>
      </c>
      <c r="H47" s="186" t="str">
        <f t="shared" si="0"/>
        <v>2E</v>
      </c>
      <c r="K47" s="5" t="str">
        <f>HYPERLINK("#'Self Assessment Summary'!L13","Hyperlink to the Element on the SA Summary Worksheet")</f>
        <v>Hyperlink to the Element on the SA Summary Worksheet</v>
      </c>
    </row>
    <row r="48" spans="1:12" ht="52" x14ac:dyDescent="0.35">
      <c r="A48" s="1"/>
      <c r="B48" s="52" t="s">
        <v>363</v>
      </c>
      <c r="C48" s="53"/>
      <c r="D48" s="54"/>
      <c r="E48" s="53"/>
      <c r="F48" s="54"/>
      <c r="G48" s="182" t="s">
        <v>274</v>
      </c>
      <c r="H48" s="186" t="str">
        <f t="shared" si="0"/>
        <v>2F</v>
      </c>
      <c r="K48" s="5" t="str">
        <f>HYPERLINK("#'Self Assessment Summary'!M13","Hyperlink to the Element on the SA Summary Worksheet")</f>
        <v>Hyperlink to the Element on the SA Summary Worksheet</v>
      </c>
    </row>
    <row r="49" spans="1:11" ht="42.75" customHeight="1" x14ac:dyDescent="0.35">
      <c r="A49" s="1"/>
      <c r="B49" s="52" t="s">
        <v>364</v>
      </c>
      <c r="C49" s="53"/>
      <c r="D49" s="54"/>
      <c r="E49" s="53"/>
      <c r="F49" s="54"/>
      <c r="G49" s="182" t="s">
        <v>275</v>
      </c>
      <c r="H49" s="186" t="str">
        <f t="shared" si="0"/>
        <v>2G</v>
      </c>
      <c r="K49" s="5" t="str">
        <f>HYPERLINK("#'Self Assessment Summary'!N13","Hyperlink to the Element on the SA Summary Worksheet")</f>
        <v>Hyperlink to the Element on the SA Summary Worksheet</v>
      </c>
    </row>
    <row r="50" spans="1:11" ht="52" x14ac:dyDescent="0.35">
      <c r="A50" s="1"/>
      <c r="B50" s="52" t="s">
        <v>365</v>
      </c>
      <c r="C50" s="53"/>
      <c r="D50" s="54"/>
      <c r="E50" s="53"/>
      <c r="F50" s="54"/>
      <c r="G50" s="182" t="s">
        <v>276</v>
      </c>
      <c r="H50" s="186" t="str">
        <f t="shared" ref="H50:H63" si="1">IF(C50="YES",IF(E50="NO",G50,""),G50)</f>
        <v>2H</v>
      </c>
      <c r="K50" s="5" t="str">
        <f>HYPERLINK("#'Self Assessment Summary'!O13","Hyperlink to the Element on the SA Summary Worksheet")</f>
        <v>Hyperlink to the Element on the SA Summary Worksheet</v>
      </c>
    </row>
    <row r="51" spans="1:11" ht="52" x14ac:dyDescent="0.35">
      <c r="A51" s="1"/>
      <c r="B51" s="52" t="s">
        <v>366</v>
      </c>
      <c r="C51" s="53"/>
      <c r="D51" s="54"/>
      <c r="E51" s="53"/>
      <c r="F51" s="54"/>
      <c r="G51" s="182" t="s">
        <v>277</v>
      </c>
      <c r="H51" s="186" t="str">
        <f t="shared" si="1"/>
        <v>2I</v>
      </c>
      <c r="K51" s="5" t="str">
        <f>HYPERLINK("#'Self Assessment Summary'!P13","Hyperlink to the Element on the SA Summary Worksheet")</f>
        <v>Hyperlink to the Element on the SA Summary Worksheet</v>
      </c>
    </row>
    <row r="52" spans="1:11" ht="104" x14ac:dyDescent="0.35">
      <c r="A52" s="1"/>
      <c r="B52" s="52" t="s">
        <v>367</v>
      </c>
      <c r="C52" s="53"/>
      <c r="D52" s="54"/>
      <c r="E52" s="53"/>
      <c r="F52" s="54"/>
      <c r="G52" s="182" t="s">
        <v>278</v>
      </c>
      <c r="H52" s="186" t="str">
        <f t="shared" si="1"/>
        <v>2J</v>
      </c>
      <c r="K52" s="5" t="str">
        <f>HYPERLINK("#'Self Assessment Summary'!Q13","Hyperlink to the Element on the SA Summary Worksheet")</f>
        <v>Hyperlink to the Element on the SA Summary Worksheet</v>
      </c>
    </row>
    <row r="53" spans="1:11" ht="65" x14ac:dyDescent="0.35">
      <c r="A53" s="1"/>
      <c r="B53" s="52" t="s">
        <v>368</v>
      </c>
      <c r="C53" s="53"/>
      <c r="D53" s="54"/>
      <c r="E53" s="53"/>
      <c r="F53" s="54"/>
      <c r="G53" s="182" t="s">
        <v>279</v>
      </c>
      <c r="H53" s="186" t="str">
        <f t="shared" si="1"/>
        <v>2K</v>
      </c>
      <c r="K53" s="5"/>
    </row>
    <row r="54" spans="1:11" ht="52" x14ac:dyDescent="0.35">
      <c r="A54" s="1"/>
      <c r="B54" s="52" t="s">
        <v>369</v>
      </c>
      <c r="C54" s="53"/>
      <c r="D54" s="54"/>
      <c r="E54" s="53"/>
      <c r="F54" s="54"/>
      <c r="G54" s="182" t="s">
        <v>379</v>
      </c>
      <c r="H54" s="186" t="str">
        <f t="shared" si="1"/>
        <v>2L</v>
      </c>
      <c r="K54" s="5"/>
    </row>
    <row r="55" spans="1:11" ht="52" x14ac:dyDescent="0.35">
      <c r="A55" s="1"/>
      <c r="B55" s="52" t="s">
        <v>370</v>
      </c>
      <c r="C55" s="53"/>
      <c r="D55" s="54"/>
      <c r="E55" s="53"/>
      <c r="F55" s="54"/>
      <c r="G55" s="182" t="s">
        <v>380</v>
      </c>
      <c r="H55" s="186" t="str">
        <f t="shared" si="1"/>
        <v>2M</v>
      </c>
      <c r="K55" s="5"/>
    </row>
    <row r="56" spans="1:11" ht="39" x14ac:dyDescent="0.35">
      <c r="A56" s="1"/>
      <c r="B56" s="52" t="s">
        <v>371</v>
      </c>
      <c r="C56" s="53"/>
      <c r="D56" s="54"/>
      <c r="E56" s="53"/>
      <c r="F56" s="54"/>
      <c r="G56" s="182" t="s">
        <v>381</v>
      </c>
      <c r="H56" s="186" t="str">
        <f t="shared" si="1"/>
        <v>2N</v>
      </c>
      <c r="K56" s="5"/>
    </row>
    <row r="57" spans="1:11" ht="52" x14ac:dyDescent="0.35">
      <c r="A57" s="1"/>
      <c r="B57" s="52" t="s">
        <v>372</v>
      </c>
      <c r="C57" s="53"/>
      <c r="D57" s="54"/>
      <c r="E57" s="53"/>
      <c r="F57" s="54"/>
      <c r="G57" s="182" t="s">
        <v>382</v>
      </c>
      <c r="H57" s="186" t="str">
        <f t="shared" si="1"/>
        <v>2O</v>
      </c>
      <c r="K57" s="5"/>
    </row>
    <row r="58" spans="1:11" ht="39" x14ac:dyDescent="0.35">
      <c r="A58" s="1"/>
      <c r="B58" s="52" t="s">
        <v>373</v>
      </c>
      <c r="C58" s="53"/>
      <c r="D58" s="54"/>
      <c r="E58" s="53"/>
      <c r="F58" s="54"/>
      <c r="G58" s="182" t="s">
        <v>383</v>
      </c>
      <c r="H58" s="186" t="str">
        <f t="shared" si="1"/>
        <v>2P</v>
      </c>
      <c r="K58" s="5"/>
    </row>
    <row r="59" spans="1:11" ht="41.65" customHeight="1" x14ac:dyDescent="0.35">
      <c r="A59" s="1"/>
      <c r="B59" s="52" t="s">
        <v>374</v>
      </c>
      <c r="C59" s="53"/>
      <c r="D59" s="54"/>
      <c r="E59" s="53"/>
      <c r="F59" s="54"/>
      <c r="G59" s="182" t="s">
        <v>384</v>
      </c>
      <c r="H59" s="186" t="str">
        <f t="shared" si="1"/>
        <v>2Q</v>
      </c>
      <c r="K59" s="5"/>
    </row>
    <row r="60" spans="1:11" ht="52" x14ac:dyDescent="0.35">
      <c r="A60" s="1"/>
      <c r="B60" s="52" t="s">
        <v>375</v>
      </c>
      <c r="C60" s="53"/>
      <c r="D60" s="54"/>
      <c r="E60" s="53"/>
      <c r="F60" s="54"/>
      <c r="G60" s="182" t="s">
        <v>385</v>
      </c>
      <c r="H60" s="186" t="str">
        <f t="shared" si="1"/>
        <v>2R</v>
      </c>
      <c r="K60" s="5"/>
    </row>
    <row r="61" spans="1:11" ht="104" x14ac:dyDescent="0.35">
      <c r="A61" s="1"/>
      <c r="B61" s="52" t="s">
        <v>376</v>
      </c>
      <c r="C61" s="53"/>
      <c r="D61" s="54"/>
      <c r="E61" s="53"/>
      <c r="F61" s="54"/>
      <c r="G61" s="182" t="s">
        <v>386</v>
      </c>
      <c r="H61" s="186" t="str">
        <f t="shared" si="1"/>
        <v>2S</v>
      </c>
      <c r="K61" s="5"/>
    </row>
    <row r="62" spans="1:11" ht="78" x14ac:dyDescent="0.35">
      <c r="A62" s="1"/>
      <c r="B62" s="52" t="s">
        <v>377</v>
      </c>
      <c r="C62" s="53"/>
      <c r="D62" s="54"/>
      <c r="E62" s="53"/>
      <c r="F62" s="54"/>
      <c r="G62" s="182" t="s">
        <v>387</v>
      </c>
      <c r="H62" s="186" t="str">
        <f t="shared" si="1"/>
        <v>2T</v>
      </c>
      <c r="K62" s="5"/>
    </row>
    <row r="63" spans="1:11" ht="39" x14ac:dyDescent="0.35">
      <c r="A63" s="1"/>
      <c r="B63" s="52" t="s">
        <v>378</v>
      </c>
      <c r="C63" s="53"/>
      <c r="D63" s="54"/>
      <c r="E63" s="53"/>
      <c r="F63" s="54"/>
      <c r="G63" s="182" t="s">
        <v>388</v>
      </c>
      <c r="H63" s="186" t="str">
        <f t="shared" si="1"/>
        <v>2U</v>
      </c>
      <c r="K63" s="5"/>
    </row>
    <row r="64" spans="1:11" ht="15.65" customHeight="1" x14ac:dyDescent="0.35">
      <c r="A64" s="1"/>
      <c r="B64" s="300" t="s">
        <v>280</v>
      </c>
      <c r="C64" s="301"/>
      <c r="D64" s="301"/>
      <c r="E64" s="301"/>
      <c r="F64" s="304"/>
      <c r="H64" s="186">
        <f t="shared" si="0"/>
        <v>0</v>
      </c>
    </row>
    <row r="65" spans="1:22" ht="78" x14ac:dyDescent="0.35">
      <c r="A65" s="1"/>
      <c r="B65" s="52" t="s">
        <v>441</v>
      </c>
      <c r="C65" s="53"/>
      <c r="D65" s="54"/>
      <c r="E65" s="53"/>
      <c r="F65" s="54"/>
      <c r="G65" s="182" t="s">
        <v>48</v>
      </c>
      <c r="H65" s="186" t="str">
        <f t="shared" si="0"/>
        <v>3A</v>
      </c>
      <c r="K65" s="5" t="str">
        <f>HYPERLINK("#'Self Assessment Summary'!S13","Hyperlink to the Element on the SA Summary Worksheet")</f>
        <v>Hyperlink to the Element on the SA Summary Worksheet</v>
      </c>
    </row>
    <row r="66" spans="1:22" ht="78" x14ac:dyDescent="0.35">
      <c r="A66" s="1"/>
      <c r="B66" s="52" t="s">
        <v>281</v>
      </c>
      <c r="C66" s="53"/>
      <c r="D66" s="54"/>
      <c r="E66" s="53"/>
      <c r="F66" s="54"/>
      <c r="G66" s="182" t="s">
        <v>50</v>
      </c>
      <c r="H66" s="186" t="str">
        <f t="shared" si="0"/>
        <v>3B</v>
      </c>
      <c r="K66" s="5" t="str">
        <f>HYPERLINK("#'Self Assessment Summary'!T13","Hyperlink to the Element on the SA Summary Worksheet")</f>
        <v>Hyperlink to the Element on the SA Summary Worksheet</v>
      </c>
    </row>
    <row r="67" spans="1:22" ht="15.5" x14ac:dyDescent="0.35">
      <c r="A67" s="1"/>
      <c r="B67" s="57" t="s">
        <v>85</v>
      </c>
      <c r="C67" s="58"/>
      <c r="D67" s="58"/>
      <c r="E67" s="58"/>
      <c r="F67" s="59"/>
    </row>
    <row r="68" spans="1:22" ht="223.15" customHeight="1" x14ac:dyDescent="0.35">
      <c r="A68" s="1"/>
      <c r="B68" s="297"/>
      <c r="C68" s="298"/>
      <c r="D68" s="298"/>
      <c r="E68" s="298"/>
      <c r="F68" s="299"/>
    </row>
    <row r="69" spans="1:22" hidden="1" x14ac:dyDescent="0.35">
      <c r="A69" s="60" t="s">
        <v>86</v>
      </c>
    </row>
    <row r="70" spans="1:22" hidden="1" x14ac:dyDescent="0.35">
      <c r="A70" s="60" t="s">
        <v>87</v>
      </c>
    </row>
    <row r="71" spans="1:22" hidden="1" x14ac:dyDescent="0.35">
      <c r="A71" s="60" t="s">
        <v>282</v>
      </c>
    </row>
    <row r="72" spans="1:22" hidden="1" x14ac:dyDescent="0.35">
      <c r="A72" s="60" t="s">
        <v>283</v>
      </c>
      <c r="M72" s="4"/>
      <c r="N72" s="4"/>
      <c r="O72" s="4"/>
      <c r="P72" s="4"/>
      <c r="Q72" s="4"/>
      <c r="R72" s="4"/>
      <c r="S72" s="4"/>
      <c r="T72" s="4"/>
      <c r="U72" s="4"/>
      <c r="V72" s="4"/>
    </row>
  </sheetData>
  <sheetProtection formatRows="0"/>
  <mergeCells count="4">
    <mergeCell ref="B68:F68"/>
    <mergeCell ref="B64:F64"/>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400-000000000000}">
      <formula1>36526</formula1>
      <formula2>73051</formula2>
    </dataValidation>
    <dataValidation type="list" allowBlank="1" showInputMessage="1" showErrorMessage="1" sqref="C43:C63 C65:C66 E65:E66 E43:E63 E39:E41 C39:C41" xr:uid="{00000000-0002-0000-0400-000001000000}">
      <formula1>$B$34:$B$35</formula1>
    </dataValidation>
  </dataValidations>
  <hyperlinks>
    <hyperlink ref="B6" r:id="rId1" xr:uid="{00000000-0004-0000-0400-000000000000}"/>
    <hyperlink ref="B8" r:id="rId2" xr:uid="{00000000-0004-0000-04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79"/>
  <sheetViews>
    <sheetView topLeftCell="A22" zoomScale="160" zoomScaleNormal="160" workbookViewId="0">
      <selection activeCell="B38" sqref="B38"/>
    </sheetView>
  </sheetViews>
  <sheetFormatPr defaultColWidth="0" defaultRowHeight="14.5" zeroHeight="1" x14ac:dyDescent="0.35"/>
  <cols>
    <col min="1" max="1" width="0.81640625" style="6" customWidth="1"/>
    <col min="2" max="2" width="50.7265625" style="6" customWidth="1"/>
    <col min="3" max="3" width="12" style="6" customWidth="1"/>
    <col min="4" max="4" width="28.7265625" style="6" customWidth="1"/>
    <col min="5" max="5" width="10.7265625" style="6" customWidth="1"/>
    <col min="6" max="6" width="28.7265625" style="6" customWidth="1"/>
    <col min="7" max="7" width="1.7265625" style="189" customWidth="1"/>
    <col min="8" max="10" width="9.26953125" style="4" hidden="1" customWidth="1"/>
    <col min="11" max="11" width="20.7265625" style="16" hidden="1" customWidth="1"/>
    <col min="12" max="18" width="9.26953125" style="4" hidden="1" customWidth="1"/>
    <col min="19" max="20" width="9.26953125" style="6" hidden="1" customWidth="1"/>
    <col min="21" max="22" width="0" style="6" hidden="1" customWidth="1"/>
    <col min="23" max="16384" width="9.26953125" style="6" hidden="1"/>
  </cols>
  <sheetData>
    <row r="1" spans="1:11" ht="20" x14ac:dyDescent="0.35">
      <c r="A1" s="1"/>
      <c r="B1" s="2" t="s">
        <v>0</v>
      </c>
      <c r="C1" s="3"/>
      <c r="D1" s="3"/>
      <c r="E1" s="3"/>
      <c r="F1" s="3"/>
      <c r="K1" s="5" t="str">
        <f>HYPERLINK("#'Self Assessment Summary'!A14:T14","Hyperlink to the SA Summary Worksheett")</f>
        <v>Hyperlink to the SA Summary Worksheett</v>
      </c>
    </row>
    <row r="2" spans="1:11" ht="17.5" x14ac:dyDescent="0.35">
      <c r="A2" s="1"/>
      <c r="B2" s="3" t="s">
        <v>429</v>
      </c>
      <c r="C2" s="3"/>
      <c r="D2" s="3"/>
      <c r="E2" s="3"/>
      <c r="F2" s="3"/>
      <c r="K2" s="5"/>
    </row>
    <row r="3" spans="1:11" ht="17.5" x14ac:dyDescent="0.35">
      <c r="A3" s="1"/>
      <c r="B3" s="3" t="s">
        <v>448</v>
      </c>
      <c r="C3" s="3"/>
      <c r="D3" s="3"/>
      <c r="E3" s="3"/>
      <c r="F3" s="3"/>
      <c r="K3" s="5"/>
    </row>
    <row r="4" spans="1:11" s="4" customFormat="1" ht="13" x14ac:dyDescent="0.25">
      <c r="A4" s="7"/>
      <c r="B4" s="8"/>
      <c r="C4" s="8"/>
      <c r="D4" s="8"/>
      <c r="E4" s="8"/>
      <c r="F4" s="8"/>
      <c r="G4" s="189"/>
      <c r="K4" s="5"/>
    </row>
    <row r="5" spans="1:11" s="14" customFormat="1" ht="13" x14ac:dyDescent="0.25">
      <c r="A5" s="9"/>
      <c r="B5" s="9" t="s">
        <v>436</v>
      </c>
      <c r="C5" s="10"/>
      <c r="D5" s="10"/>
      <c r="E5" s="10"/>
      <c r="F5" s="10"/>
      <c r="G5" s="190"/>
      <c r="H5" s="12"/>
      <c r="I5" s="12"/>
      <c r="J5" s="12"/>
      <c r="K5" s="13"/>
    </row>
    <row r="6" spans="1:11" s="14" customFormat="1" ht="13" x14ac:dyDescent="0.25">
      <c r="A6" s="9"/>
      <c r="B6" s="296" t="s">
        <v>1</v>
      </c>
      <c r="C6" s="296"/>
      <c r="D6" s="296"/>
      <c r="E6" s="296"/>
      <c r="F6" s="10"/>
      <c r="G6" s="190"/>
      <c r="H6" s="12"/>
      <c r="I6" s="12"/>
      <c r="J6" s="12"/>
      <c r="K6" s="13"/>
    </row>
    <row r="7" spans="1:11" s="4" customFormat="1" ht="12.75" customHeight="1" x14ac:dyDescent="0.25">
      <c r="A7" s="7"/>
      <c r="B7" s="9" t="s">
        <v>433</v>
      </c>
      <c r="C7" s="15"/>
      <c r="D7" s="15"/>
      <c r="E7" s="15"/>
      <c r="F7" s="15"/>
      <c r="G7" s="189"/>
      <c r="K7" s="16"/>
    </row>
    <row r="8" spans="1:11" s="4" customFormat="1" ht="12.75" customHeight="1" x14ac:dyDescent="0.25">
      <c r="A8" s="7"/>
      <c r="B8" s="303" t="s">
        <v>389</v>
      </c>
      <c r="C8" s="303"/>
      <c r="D8" s="303"/>
      <c r="E8" s="303"/>
      <c r="F8" s="15"/>
      <c r="G8" s="189"/>
      <c r="K8" s="16"/>
    </row>
    <row r="9" spans="1:11" s="4" customFormat="1" ht="12.75" customHeight="1" x14ac:dyDescent="0.3">
      <c r="A9" s="7"/>
      <c r="B9" s="9"/>
      <c r="C9" s="15"/>
      <c r="D9" s="17"/>
      <c r="E9" s="18"/>
      <c r="F9" s="17"/>
      <c r="G9" s="189"/>
      <c r="K9" s="16"/>
    </row>
    <row r="10" spans="1:11" ht="16" thickBot="1" x14ac:dyDescent="0.4">
      <c r="A10" s="1"/>
      <c r="B10" s="19" t="s">
        <v>2</v>
      </c>
      <c r="C10" s="19"/>
      <c r="D10" s="19"/>
      <c r="E10" s="19"/>
      <c r="F10" s="19"/>
    </row>
    <row r="11" spans="1:11" ht="12.75" customHeight="1" x14ac:dyDescent="0.35">
      <c r="A11" s="1"/>
      <c r="B11" s="20" t="s">
        <v>3</v>
      </c>
      <c r="C11" s="212"/>
      <c r="D11" s="213"/>
      <c r="E11" s="213"/>
      <c r="F11" s="214"/>
    </row>
    <row r="12" spans="1:11" ht="12.75" customHeight="1" x14ac:dyDescent="0.35">
      <c r="A12" s="1"/>
      <c r="B12" s="21" t="s">
        <v>4</v>
      </c>
      <c r="C12" s="215"/>
      <c r="D12" s="216"/>
      <c r="E12" s="216"/>
      <c r="F12" s="217"/>
    </row>
    <row r="13" spans="1:11"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30"/>
      <c r="E13" s="230"/>
      <c r="F13" s="231"/>
    </row>
    <row r="14" spans="1:11" ht="12.75" customHeight="1" x14ac:dyDescent="0.35">
      <c r="A14" s="1"/>
      <c r="B14" s="21" t="s">
        <v>6</v>
      </c>
      <c r="C14" s="215"/>
      <c r="D14" s="216"/>
      <c r="E14" s="216"/>
      <c r="F14" s="217"/>
    </row>
    <row r="15" spans="1:11" ht="12.75" customHeight="1" x14ac:dyDescent="0.35">
      <c r="A15" s="1"/>
      <c r="B15" s="21" t="s">
        <v>7</v>
      </c>
      <c r="C15" s="215"/>
      <c r="D15" s="216"/>
      <c r="E15" s="216"/>
      <c r="F15" s="217"/>
    </row>
    <row r="16" spans="1:11" ht="12.75" customHeight="1" x14ac:dyDescent="0.35">
      <c r="A16" s="1"/>
      <c r="B16" s="21" t="s">
        <v>8</v>
      </c>
      <c r="C16" s="218"/>
      <c r="D16" s="219"/>
      <c r="E16" s="219"/>
      <c r="F16" s="220"/>
    </row>
    <row r="17" spans="1:22" ht="12.75" customHeight="1" thickBot="1" x14ac:dyDescent="0.4">
      <c r="A17" s="1"/>
      <c r="B17" s="22" t="s">
        <v>424</v>
      </c>
      <c r="C17" s="227" t="str">
        <f>IF(COUNTIF(C39:C73,"YES")=29,"YES","NO")</f>
        <v>NO</v>
      </c>
      <c r="D17" s="228"/>
      <c r="E17" s="228"/>
      <c r="F17" s="229"/>
    </row>
    <row r="18" spans="1:22" ht="27" customHeight="1" x14ac:dyDescent="0.35">
      <c r="A18" s="1"/>
      <c r="B18" s="23"/>
      <c r="C18" s="23"/>
      <c r="D18" s="23"/>
      <c r="E18" s="23"/>
      <c r="F18" s="23"/>
      <c r="G18" s="191"/>
      <c r="H18" s="24"/>
      <c r="S18" s="4"/>
      <c r="T18" s="4"/>
      <c r="U18" s="4"/>
      <c r="V18" s="4"/>
    </row>
    <row r="19" spans="1:22" ht="12.75" customHeight="1" x14ac:dyDescent="0.35">
      <c r="A19" s="1"/>
      <c r="B19" s="25"/>
      <c r="C19" s="26"/>
      <c r="D19" s="27"/>
      <c r="E19" s="27"/>
      <c r="F19" s="27"/>
      <c r="G19" s="191"/>
      <c r="H19" s="24"/>
      <c r="S19" s="4"/>
      <c r="T19" s="4"/>
      <c r="U19" s="4"/>
      <c r="V19" s="4"/>
    </row>
    <row r="20" spans="1:22" ht="12.75" customHeight="1" x14ac:dyDescent="0.35">
      <c r="A20" s="1"/>
      <c r="B20" s="28"/>
      <c r="C20" s="29"/>
      <c r="D20" s="30"/>
      <c r="E20" s="30"/>
      <c r="F20" s="30"/>
    </row>
    <row r="21" spans="1:22" ht="12.75" customHeight="1" x14ac:dyDescent="0.35">
      <c r="A21" s="1"/>
      <c r="B21" s="17"/>
      <c r="C21" s="31"/>
      <c r="D21" s="32"/>
      <c r="E21" s="33"/>
      <c r="F21" s="32"/>
    </row>
    <row r="22" spans="1:22" ht="16" thickBot="1" x14ac:dyDescent="0.4">
      <c r="A22" s="1"/>
      <c r="B22" s="19" t="s">
        <v>9</v>
      </c>
      <c r="C22" s="19"/>
      <c r="D22" s="19"/>
      <c r="E22" s="19"/>
      <c r="F22" s="19"/>
    </row>
    <row r="23" spans="1:22" ht="12.75" customHeight="1" x14ac:dyDescent="0.35">
      <c r="A23" s="1"/>
      <c r="B23" s="20" t="s">
        <v>10</v>
      </c>
      <c r="C23" s="232"/>
      <c r="D23" s="233"/>
      <c r="E23" s="233"/>
      <c r="F23" s="234"/>
    </row>
    <row r="24" spans="1:22" ht="12.75" customHeight="1" x14ac:dyDescent="0.35">
      <c r="A24" s="1"/>
      <c r="B24" s="21" t="s">
        <v>11</v>
      </c>
      <c r="C24" s="235"/>
      <c r="D24" s="236"/>
      <c r="E24" s="236"/>
      <c r="F24" s="237"/>
    </row>
    <row r="25" spans="1:22" ht="12.75" customHeight="1" x14ac:dyDescent="0.35">
      <c r="A25" s="1"/>
      <c r="B25" s="21" t="s">
        <v>12</v>
      </c>
      <c r="C25" s="235"/>
      <c r="D25" s="236"/>
      <c r="E25" s="236"/>
      <c r="F25" s="237"/>
    </row>
    <row r="26" spans="1:22" ht="12.75" customHeight="1" x14ac:dyDescent="0.35">
      <c r="A26" s="1"/>
      <c r="B26" s="21" t="s">
        <v>13</v>
      </c>
      <c r="C26" s="235"/>
      <c r="D26" s="236"/>
      <c r="E26" s="236"/>
      <c r="F26" s="237"/>
    </row>
    <row r="27" spans="1:22" ht="12.75" customHeight="1" x14ac:dyDescent="0.35">
      <c r="A27" s="1"/>
      <c r="B27" s="21" t="s">
        <v>7</v>
      </c>
      <c r="C27" s="235"/>
      <c r="D27" s="236"/>
      <c r="E27" s="236"/>
      <c r="F27" s="237"/>
    </row>
    <row r="28" spans="1:22" ht="12.75" customHeight="1" x14ac:dyDescent="0.35">
      <c r="A28" s="1"/>
      <c r="B28" s="21" t="s">
        <v>14</v>
      </c>
      <c r="C28" s="218"/>
      <c r="D28" s="219"/>
      <c r="E28" s="219"/>
      <c r="F28" s="220"/>
    </row>
    <row r="29" spans="1:22" ht="12.75" customHeight="1" x14ac:dyDescent="0.35">
      <c r="A29" s="1"/>
      <c r="B29" s="21" t="s">
        <v>15</v>
      </c>
      <c r="C29" s="224" t="str">
        <f>IF(COUNTIF(E39:E73,"YES")=29,IF(C17="YES","YES","NO"),IF(COUNTIF(E39:E73,"NO")&gt;0,"NO",""))</f>
        <v/>
      </c>
      <c r="D29" s="230"/>
      <c r="E29" s="230"/>
      <c r="F29" s="231"/>
    </row>
    <row r="30" spans="1:22" ht="27" customHeight="1" x14ac:dyDescent="0.35">
      <c r="A30" s="1"/>
      <c r="B30" s="23"/>
      <c r="C30" s="23"/>
      <c r="D30" s="23"/>
      <c r="E30" s="23"/>
      <c r="F30" s="23"/>
    </row>
    <row r="31" spans="1:22" ht="12.75" customHeight="1" x14ac:dyDescent="0.35">
      <c r="A31" s="1"/>
      <c r="B31" s="25"/>
      <c r="C31" s="26"/>
      <c r="D31" s="27"/>
      <c r="E31" s="27"/>
      <c r="F31" s="27"/>
    </row>
    <row r="32" spans="1:22" ht="10.15" customHeight="1" x14ac:dyDescent="0.35">
      <c r="A32" s="1"/>
      <c r="B32" s="28"/>
      <c r="C32" s="29"/>
      <c r="D32" s="30"/>
      <c r="E32" s="30"/>
      <c r="F32" s="30"/>
    </row>
    <row r="33" spans="1:18" ht="19.5" customHeight="1" x14ac:dyDescent="0.35">
      <c r="A33" s="1"/>
      <c r="B33" s="17"/>
      <c r="C33" s="31"/>
      <c r="D33" s="32"/>
      <c r="E33" s="33"/>
      <c r="F33" s="32"/>
    </row>
    <row r="34" spans="1:18" s="38" customFormat="1" ht="10.15" customHeight="1" x14ac:dyDescent="0.35">
      <c r="A34" s="34"/>
      <c r="B34" s="35" t="s">
        <v>16</v>
      </c>
      <c r="C34" s="36"/>
      <c r="D34" s="36"/>
      <c r="E34" s="36"/>
      <c r="F34" s="36"/>
      <c r="G34" s="189"/>
      <c r="H34" s="4"/>
      <c r="I34" s="24"/>
      <c r="J34" s="4"/>
      <c r="K34" s="37"/>
      <c r="L34" s="24"/>
      <c r="M34" s="24"/>
      <c r="N34" s="24"/>
      <c r="O34" s="24"/>
      <c r="P34" s="24"/>
      <c r="Q34" s="24"/>
      <c r="R34" s="24"/>
    </row>
    <row r="35" spans="1:18" ht="10.15" customHeight="1" x14ac:dyDescent="0.35">
      <c r="A35" s="1"/>
      <c r="B35" s="39" t="s">
        <v>17</v>
      </c>
      <c r="C35" s="40"/>
      <c r="D35" s="40"/>
      <c r="E35" s="41"/>
      <c r="F35" s="41"/>
      <c r="J35" s="4">
        <f>COUNTIF(H39:H73, "")</f>
        <v>0</v>
      </c>
    </row>
    <row r="36" spans="1:18" ht="15" x14ac:dyDescent="0.35">
      <c r="A36" s="1"/>
      <c r="B36" s="42" t="s">
        <v>18</v>
      </c>
      <c r="C36" s="43"/>
      <c r="D36" s="43"/>
      <c r="E36" s="44"/>
      <c r="F36" s="44"/>
    </row>
    <row r="37" spans="1:18" ht="15" x14ac:dyDescent="0.35">
      <c r="A37" s="1"/>
      <c r="B37" s="45" t="s">
        <v>19</v>
      </c>
      <c r="C37" s="46" t="s">
        <v>20</v>
      </c>
      <c r="D37" s="46" t="s">
        <v>21</v>
      </c>
      <c r="E37" s="46" t="s">
        <v>22</v>
      </c>
      <c r="F37" s="47" t="s">
        <v>23</v>
      </c>
    </row>
    <row r="38" spans="1:18" ht="15" x14ac:dyDescent="0.35">
      <c r="A38" s="1"/>
      <c r="B38" s="48" t="s">
        <v>454</v>
      </c>
      <c r="C38" s="49"/>
      <c r="D38" s="49"/>
      <c r="E38" s="49"/>
      <c r="F38" s="50"/>
      <c r="G38" s="192"/>
      <c r="H38" s="51"/>
      <c r="J38" s="4">
        <f>COUNTIF(G:G,"*")</f>
        <v>29</v>
      </c>
    </row>
    <row r="39" spans="1:18" ht="92.25" customHeight="1" x14ac:dyDescent="0.35">
      <c r="A39" s="1"/>
      <c r="B39" s="52" t="s">
        <v>24</v>
      </c>
      <c r="C39" s="53"/>
      <c r="D39" s="54"/>
      <c r="E39" s="53"/>
      <c r="F39" s="54"/>
      <c r="G39" s="193" t="s">
        <v>25</v>
      </c>
      <c r="H39" s="55" t="str">
        <f>IF(C39="YES",IF(E39="NO",G39,""),G39)</f>
        <v>1A</v>
      </c>
      <c r="J39" s="4" t="str">
        <f>CONCATENATE(H39,Text2,Text3,H42,Text5,H44,H45,H46,H47,H49,Text11,H52,Text13,Text14,Text15,Text16,Text17,Text18,Text19,Text20,H65,H66,H67,H68,H69,H70,H71,H72,H73)</f>
        <v>1A1B1C1D1E1F1G1H1I2A2B3A3B4A5A5B5C6A7A7B17B27B37B47B57B67B77B87B97C</v>
      </c>
      <c r="K39" s="5" t="str">
        <f>HYPERLINK("#'Self Assessment Summary'!E14","Hyperlink to the Element on the SA Summary Worksheet")</f>
        <v>Hyperlink to the Element on the SA Summary Worksheet</v>
      </c>
    </row>
    <row r="40" spans="1:18" ht="53.25" customHeight="1" x14ac:dyDescent="0.35">
      <c r="A40" s="1"/>
      <c r="B40" s="52" t="s">
        <v>26</v>
      </c>
      <c r="C40" s="53"/>
      <c r="D40" s="54"/>
      <c r="E40" s="53"/>
      <c r="F40" s="54"/>
      <c r="G40" s="193" t="s">
        <v>27</v>
      </c>
      <c r="H40" s="55" t="str">
        <f t="shared" ref="H40:H73" si="0">IF(C40="YES",IF(E40="NO",G40,""),G40)</f>
        <v>1B</v>
      </c>
      <c r="K40" s="5" t="str">
        <f>HYPERLINK("#'Self Assessment Summary'!F14","Hyperlink to the Element on the SA Summary Worksheet")</f>
        <v>Hyperlink to the Element on the SA Summary Worksheet</v>
      </c>
    </row>
    <row r="41" spans="1:18" ht="81" customHeight="1" x14ac:dyDescent="0.35">
      <c r="A41" s="1"/>
      <c r="B41" s="52" t="s">
        <v>28</v>
      </c>
      <c r="C41" s="53"/>
      <c r="D41" s="54"/>
      <c r="E41" s="53"/>
      <c r="F41" s="54"/>
      <c r="G41" s="193" t="s">
        <v>29</v>
      </c>
      <c r="H41" s="55" t="str">
        <f t="shared" si="0"/>
        <v>1C</v>
      </c>
      <c r="K41" s="5" t="str">
        <f>HYPERLINK("#'Self Assessment Summary'!G14","Hyperlink to the Element on the SA Summary Worksheet")</f>
        <v>Hyperlink to the Element on the SA Summary Worksheet</v>
      </c>
    </row>
    <row r="42" spans="1:18" ht="78.75" customHeight="1" x14ac:dyDescent="0.35">
      <c r="A42" s="1"/>
      <c r="B42" s="52" t="s">
        <v>390</v>
      </c>
      <c r="C42" s="53"/>
      <c r="D42" s="54"/>
      <c r="E42" s="53"/>
      <c r="F42" s="54"/>
      <c r="G42" s="193" t="s">
        <v>30</v>
      </c>
      <c r="H42" s="55" t="str">
        <f t="shared" si="0"/>
        <v>1D</v>
      </c>
      <c r="K42" s="5" t="str">
        <f>HYPERLINK("#'Self Assessment Summary'!H14","Hyperlink to the Element on the SA Summary Worksheet")</f>
        <v>Hyperlink to the Element on the SA Summary Worksheet</v>
      </c>
    </row>
    <row r="43" spans="1:18" ht="39" x14ac:dyDescent="0.35">
      <c r="A43" s="1"/>
      <c r="B43" s="52" t="s">
        <v>31</v>
      </c>
      <c r="C43" s="53"/>
      <c r="D43" s="54"/>
      <c r="E43" s="53"/>
      <c r="F43" s="54"/>
      <c r="G43" s="193" t="s">
        <v>32</v>
      </c>
      <c r="H43" s="55" t="str">
        <f t="shared" si="0"/>
        <v>1E</v>
      </c>
      <c r="K43" s="5" t="str">
        <f>HYPERLINK("#'Self Assessment Summary'!I14","Hyperlink to the Element on the SA Summary Worksheet")</f>
        <v>Hyperlink to the Element on the SA Summary Worksheet</v>
      </c>
    </row>
    <row r="44" spans="1:18" ht="39" x14ac:dyDescent="0.35">
      <c r="A44" s="1"/>
      <c r="B44" s="52" t="s">
        <v>33</v>
      </c>
      <c r="C44" s="53"/>
      <c r="D44" s="54"/>
      <c r="E44" s="53"/>
      <c r="F44" s="54"/>
      <c r="G44" s="193" t="s">
        <v>34</v>
      </c>
      <c r="H44" s="55" t="str">
        <f t="shared" si="0"/>
        <v>1F</v>
      </c>
      <c r="K44" s="5" t="str">
        <f>HYPERLINK("#'Self Assessment Summary'!J14","Hyperlink to the Element on the SA Summary Worksheet")</f>
        <v>Hyperlink to the Element on the SA Summary Worksheet</v>
      </c>
    </row>
    <row r="45" spans="1:18" ht="52" x14ac:dyDescent="0.35">
      <c r="A45" s="1"/>
      <c r="B45" s="52" t="s">
        <v>35</v>
      </c>
      <c r="C45" s="53"/>
      <c r="D45" s="54"/>
      <c r="E45" s="53"/>
      <c r="F45" s="54"/>
      <c r="G45" s="193" t="s">
        <v>36</v>
      </c>
      <c r="H45" s="55" t="str">
        <f t="shared" si="0"/>
        <v>1G</v>
      </c>
      <c r="K45" s="5" t="str">
        <f>HYPERLINK("#'Self Assessment Summary'!K14","Hyperlink to the Element on the SA Summary Worksheet")</f>
        <v>Hyperlink to the Element on the SA Summary Worksheet</v>
      </c>
    </row>
    <row r="46" spans="1:18" ht="39" x14ac:dyDescent="0.35">
      <c r="A46" s="1"/>
      <c r="B46" s="52" t="s">
        <v>37</v>
      </c>
      <c r="C46" s="53"/>
      <c r="D46" s="54"/>
      <c r="E46" s="53"/>
      <c r="F46" s="54"/>
      <c r="G46" s="193" t="s">
        <v>38</v>
      </c>
      <c r="H46" s="55" t="str">
        <f t="shared" si="0"/>
        <v>1H</v>
      </c>
      <c r="K46" s="5" t="str">
        <f>HYPERLINK("#'Self Assessment Summary'!L14","Hyperlink to the Element on the SA Summary Worksheet")</f>
        <v>Hyperlink to the Element on the SA Summary Worksheet</v>
      </c>
    </row>
    <row r="47" spans="1:18" ht="52" x14ac:dyDescent="0.35">
      <c r="A47" s="1"/>
      <c r="B47" s="52" t="s">
        <v>39</v>
      </c>
      <c r="C47" s="53"/>
      <c r="D47" s="54"/>
      <c r="E47" s="53"/>
      <c r="F47" s="54"/>
      <c r="G47" s="193" t="s">
        <v>40</v>
      </c>
      <c r="H47" s="55" t="str">
        <f t="shared" si="0"/>
        <v>1I</v>
      </c>
      <c r="K47" s="5" t="str">
        <f>HYPERLINK("#'Self Assessment Summary'!M14","Hyperlink to the Element on the SA Summary Worksheet")</f>
        <v>Hyperlink to the Element on the SA Summary Worksheet</v>
      </c>
    </row>
    <row r="48" spans="1:18" ht="15" x14ac:dyDescent="0.35">
      <c r="A48" s="1"/>
      <c r="B48" s="48" t="s">
        <v>41</v>
      </c>
      <c r="C48" s="49"/>
      <c r="D48" s="49"/>
      <c r="E48" s="49"/>
      <c r="F48" s="50"/>
      <c r="G48" s="192"/>
      <c r="H48" s="55">
        <f t="shared" si="0"/>
        <v>0</v>
      </c>
    </row>
    <row r="49" spans="1:11" ht="39" x14ac:dyDescent="0.35">
      <c r="A49" s="1"/>
      <c r="B49" s="52" t="s">
        <v>42</v>
      </c>
      <c r="C49" s="53"/>
      <c r="D49" s="54"/>
      <c r="E49" s="53"/>
      <c r="F49" s="54"/>
      <c r="G49" s="193" t="s">
        <v>43</v>
      </c>
      <c r="H49" s="55" t="str">
        <f t="shared" si="0"/>
        <v>2A</v>
      </c>
      <c r="K49" s="5" t="str">
        <f>HYPERLINK("#'Self Assessment Summary'!N14","Hyperlink to the Element on the SA Summary Worksheet")</f>
        <v>Hyperlink to the Element on the SA Summary Worksheet</v>
      </c>
    </row>
    <row r="50" spans="1:11" ht="39" x14ac:dyDescent="0.35">
      <c r="A50" s="1"/>
      <c r="B50" s="52" t="s">
        <v>44</v>
      </c>
      <c r="C50" s="53"/>
      <c r="D50" s="54"/>
      <c r="E50" s="53"/>
      <c r="F50" s="54"/>
      <c r="G50" s="193" t="s">
        <v>45</v>
      </c>
      <c r="H50" s="55" t="str">
        <f t="shared" si="0"/>
        <v>2B</v>
      </c>
      <c r="K50" s="5" t="str">
        <f>HYPERLINK("#'Self Assessment Summary'!O14","Hyperlink to the Element on the SA Summary Worksheet")</f>
        <v>Hyperlink to the Element on the SA Summary Worksheet</v>
      </c>
    </row>
    <row r="51" spans="1:11" ht="15" x14ac:dyDescent="0.35">
      <c r="A51" s="1"/>
      <c r="B51" s="48" t="s">
        <v>46</v>
      </c>
      <c r="C51" s="49"/>
      <c r="D51" s="49"/>
      <c r="E51" s="49"/>
      <c r="F51" s="50"/>
      <c r="G51" s="192"/>
      <c r="H51" s="55">
        <f t="shared" si="0"/>
        <v>0</v>
      </c>
    </row>
    <row r="52" spans="1:11" ht="107.25" customHeight="1" x14ac:dyDescent="0.35">
      <c r="A52" s="1"/>
      <c r="B52" s="52" t="s">
        <v>47</v>
      </c>
      <c r="C52" s="53"/>
      <c r="D52" s="54"/>
      <c r="E52" s="53"/>
      <c r="F52" s="54"/>
      <c r="G52" s="193" t="s">
        <v>48</v>
      </c>
      <c r="H52" s="55" t="str">
        <f t="shared" si="0"/>
        <v>3A</v>
      </c>
      <c r="K52" s="5" t="str">
        <f>HYPERLINK("#'Self Assessment Summary'!P14","Hyperlink to the Element on the SA Summary Worksheet")</f>
        <v>Hyperlink to the Element on the SA Summary Worksheet</v>
      </c>
    </row>
    <row r="53" spans="1:11" ht="94.5" customHeight="1" x14ac:dyDescent="0.35">
      <c r="A53" s="1"/>
      <c r="B53" s="52" t="s">
        <v>49</v>
      </c>
      <c r="C53" s="53"/>
      <c r="D53" s="54"/>
      <c r="E53" s="53"/>
      <c r="F53" s="54"/>
      <c r="G53" s="193" t="s">
        <v>50</v>
      </c>
      <c r="H53" s="55" t="str">
        <f t="shared" si="0"/>
        <v>3B</v>
      </c>
      <c r="K53" s="5" t="str">
        <f>HYPERLINK("#'Self Assessment Summary'!Q14","Hyperlink to the Element on the SA Summary Worksheet")</f>
        <v>Hyperlink to the Element on the SA Summary Worksheet</v>
      </c>
    </row>
    <row r="54" spans="1:11" ht="15" x14ac:dyDescent="0.35">
      <c r="A54" s="1"/>
      <c r="B54" s="48" t="s">
        <v>51</v>
      </c>
      <c r="C54" s="49"/>
      <c r="D54" s="49"/>
      <c r="E54" s="49"/>
      <c r="F54" s="50"/>
      <c r="G54" s="192"/>
      <c r="H54" s="55">
        <f t="shared" si="0"/>
        <v>0</v>
      </c>
    </row>
    <row r="55" spans="1:11" ht="80.25" customHeight="1" x14ac:dyDescent="0.35">
      <c r="A55" s="1"/>
      <c r="B55" s="52" t="s">
        <v>52</v>
      </c>
      <c r="C55" s="53"/>
      <c r="D55" s="54"/>
      <c r="E55" s="53"/>
      <c r="F55" s="54"/>
      <c r="G55" s="193" t="s">
        <v>53</v>
      </c>
      <c r="H55" s="55" t="str">
        <f t="shared" si="0"/>
        <v>4A</v>
      </c>
      <c r="K55" s="5" t="str">
        <f>HYPERLINK("#'Self Assessment Summary'!R14","Hyperlink to the Element on the SA Summary Worksheet")</f>
        <v>Hyperlink to the Element on the SA Summary Worksheet</v>
      </c>
    </row>
    <row r="56" spans="1:11" ht="15" x14ac:dyDescent="0.35">
      <c r="A56" s="1"/>
      <c r="B56" s="48" t="s">
        <v>54</v>
      </c>
      <c r="C56" s="49"/>
      <c r="D56" s="49"/>
      <c r="E56" s="49"/>
      <c r="F56" s="50"/>
      <c r="G56" s="192"/>
      <c r="H56" s="55">
        <f t="shared" si="0"/>
        <v>0</v>
      </c>
    </row>
    <row r="57" spans="1:11" ht="39" x14ac:dyDescent="0.35">
      <c r="A57" s="1"/>
      <c r="B57" s="52" t="s">
        <v>55</v>
      </c>
      <c r="C57" s="53"/>
      <c r="D57" s="54"/>
      <c r="E57" s="53"/>
      <c r="F57" s="54"/>
      <c r="G57" s="193" t="s">
        <v>56</v>
      </c>
      <c r="H57" s="55" t="str">
        <f t="shared" si="0"/>
        <v>5A</v>
      </c>
      <c r="K57" s="5" t="str">
        <f>HYPERLINK("#'Self Assessment Summary'!S14","Hyperlink to the Element on the SA Summary Worksheet")</f>
        <v>Hyperlink to the Element on the SA Summary Worksheet</v>
      </c>
    </row>
    <row r="58" spans="1:11" ht="39" x14ac:dyDescent="0.35">
      <c r="A58" s="1"/>
      <c r="B58" s="52" t="s">
        <v>391</v>
      </c>
      <c r="C58" s="53"/>
      <c r="D58" s="54"/>
      <c r="E58" s="53"/>
      <c r="F58" s="54"/>
      <c r="G58" s="193" t="s">
        <v>57</v>
      </c>
      <c r="H58" s="55" t="str">
        <f t="shared" si="0"/>
        <v>5B</v>
      </c>
      <c r="K58" s="5" t="str">
        <f>HYPERLINK("#'Self Assessment Summary'!T14","Hyperlink to the Element on the SA Summary Worksheet")</f>
        <v>Hyperlink to the Element on the SA Summary Worksheet</v>
      </c>
    </row>
    <row r="59" spans="1:11" ht="39" x14ac:dyDescent="0.35">
      <c r="A59" s="1"/>
      <c r="B59" s="52" t="s">
        <v>58</v>
      </c>
      <c r="C59" s="53"/>
      <c r="D59" s="54"/>
      <c r="E59" s="53"/>
      <c r="F59" s="54"/>
      <c r="G59" s="193" t="s">
        <v>59</v>
      </c>
      <c r="H59" s="55" t="str">
        <f t="shared" si="0"/>
        <v>5C</v>
      </c>
      <c r="K59" s="5" t="str">
        <f>HYPERLINK("#'Self Assessment Summary'!E15","Hyperlink to the Element on the SA Summary Worksheet")</f>
        <v>Hyperlink to the Element on the SA Summary Worksheet</v>
      </c>
    </row>
    <row r="60" spans="1:11" ht="15" x14ac:dyDescent="0.35">
      <c r="A60" s="1"/>
      <c r="B60" s="48" t="s">
        <v>60</v>
      </c>
      <c r="C60" s="49"/>
      <c r="D60" s="49"/>
      <c r="E60" s="49"/>
      <c r="F60" s="50"/>
      <c r="G60" s="192"/>
      <c r="H60" s="55">
        <f t="shared" si="0"/>
        <v>0</v>
      </c>
    </row>
    <row r="61" spans="1:11" ht="81" customHeight="1" x14ac:dyDescent="0.35">
      <c r="A61" s="1"/>
      <c r="B61" s="52" t="s">
        <v>392</v>
      </c>
      <c r="C61" s="53"/>
      <c r="D61" s="54"/>
      <c r="E61" s="53"/>
      <c r="F61" s="54"/>
      <c r="G61" s="193" t="s">
        <v>61</v>
      </c>
      <c r="H61" s="55" t="str">
        <f t="shared" si="0"/>
        <v>6A</v>
      </c>
      <c r="K61" s="5" t="str">
        <f>HYPERLINK("#'Self Assessment Summary'!F15","Hyperlink to the Element on the SA Summary Worksheet")</f>
        <v>Hyperlink to the Element on the SA Summary Worksheet</v>
      </c>
    </row>
    <row r="62" spans="1:11" ht="15" x14ac:dyDescent="0.35">
      <c r="A62" s="1"/>
      <c r="B62" s="48" t="s">
        <v>62</v>
      </c>
      <c r="C62" s="49"/>
      <c r="D62" s="49"/>
      <c r="E62" s="49"/>
      <c r="F62" s="50"/>
      <c r="G62" s="192"/>
      <c r="H62" s="55">
        <f t="shared" si="0"/>
        <v>0</v>
      </c>
    </row>
    <row r="63" spans="1:11" ht="93.75" customHeight="1" x14ac:dyDescent="0.35">
      <c r="A63" s="1"/>
      <c r="B63" s="52" t="s">
        <v>63</v>
      </c>
      <c r="C63" s="53"/>
      <c r="D63" s="54"/>
      <c r="E63" s="53"/>
      <c r="F63" s="54"/>
      <c r="G63" s="193" t="s">
        <v>64</v>
      </c>
      <c r="H63" s="55" t="str">
        <f t="shared" si="0"/>
        <v>7A</v>
      </c>
      <c r="K63" s="5" t="str">
        <f>HYPERLINK("#'Self Assessment Summary'!G15","Hyperlink to the Element on the SA Summary Worksheet")</f>
        <v>Hyperlink to the Element on the SA Summary Worksheet</v>
      </c>
    </row>
    <row r="64" spans="1:11" ht="39" x14ac:dyDescent="0.35">
      <c r="A64" s="1"/>
      <c r="B64" s="52" t="s">
        <v>403</v>
      </c>
      <c r="C64" s="53"/>
      <c r="D64" s="54"/>
      <c r="E64" s="53"/>
      <c r="F64" s="54"/>
      <c r="G64" s="193" t="s">
        <v>65</v>
      </c>
      <c r="H64" s="55" t="str">
        <f t="shared" si="0"/>
        <v>7B1</v>
      </c>
      <c r="K64" s="5" t="str">
        <f>HYPERLINK("#'Self Assessment Summary'!H15","Hyperlink to the Element on the SA Summary Worksheet")</f>
        <v>Hyperlink to the Element on the SA Summary Worksheet</v>
      </c>
    </row>
    <row r="65" spans="1:11" ht="17.149999999999999" customHeight="1" x14ac:dyDescent="0.35">
      <c r="A65" s="1"/>
      <c r="B65" s="56" t="s">
        <v>66</v>
      </c>
      <c r="C65" s="53"/>
      <c r="D65" s="54"/>
      <c r="E65" s="53"/>
      <c r="F65" s="54"/>
      <c r="G65" s="193" t="s">
        <v>67</v>
      </c>
      <c r="H65" s="55" t="str">
        <f t="shared" si="0"/>
        <v>7B2</v>
      </c>
      <c r="K65" s="5" t="str">
        <f>HYPERLINK("#'Self Assessment Summary'!I15","Hyperlink to the Element on the SA Summary Worksheet")</f>
        <v>Hyperlink to the Element on the SA Summary Worksheet</v>
      </c>
    </row>
    <row r="66" spans="1:11" ht="17.149999999999999" customHeight="1" x14ac:dyDescent="0.35">
      <c r="A66" s="1"/>
      <c r="B66" s="56" t="s">
        <v>68</v>
      </c>
      <c r="C66" s="53"/>
      <c r="D66" s="54"/>
      <c r="E66" s="53"/>
      <c r="F66" s="54"/>
      <c r="G66" s="193" t="s">
        <v>69</v>
      </c>
      <c r="H66" s="55" t="str">
        <f t="shared" si="0"/>
        <v>7B3</v>
      </c>
      <c r="K66" s="5" t="str">
        <f>HYPERLINK("#'Self Assessment Summary'!J15","Hyperlink to the Element on the SA Summary Worksheet")</f>
        <v>Hyperlink to the Element on the SA Summary Worksheet</v>
      </c>
    </row>
    <row r="67" spans="1:11" ht="39" x14ac:dyDescent="0.35">
      <c r="A67" s="1"/>
      <c r="B67" s="56" t="s">
        <v>70</v>
      </c>
      <c r="C67" s="53"/>
      <c r="D67" s="54"/>
      <c r="E67" s="53"/>
      <c r="F67" s="54"/>
      <c r="G67" s="193" t="s">
        <v>71</v>
      </c>
      <c r="H67" s="55" t="str">
        <f t="shared" si="0"/>
        <v>7B4</v>
      </c>
      <c r="K67" s="5" t="str">
        <f>HYPERLINK("#'Self Assessment Summary'!K15","Hyperlink to the Element on the SA Summary Worksheet")</f>
        <v>Hyperlink to the Element on the SA Summary Worksheet</v>
      </c>
    </row>
    <row r="68" spans="1:11" ht="17.149999999999999" customHeight="1" x14ac:dyDescent="0.35">
      <c r="A68" s="1"/>
      <c r="B68" s="56" t="s">
        <v>72</v>
      </c>
      <c r="C68" s="53"/>
      <c r="D68" s="54"/>
      <c r="E68" s="53"/>
      <c r="F68" s="54"/>
      <c r="G68" s="193" t="s">
        <v>73</v>
      </c>
      <c r="H68" s="55" t="str">
        <f t="shared" si="0"/>
        <v>7B5</v>
      </c>
      <c r="K68" s="5" t="str">
        <f>HYPERLINK("#'Self Assessment Summary'!L15","Hyperlink to the Element on the SA Summary Worksheet")</f>
        <v>Hyperlink to the Element on the SA Summary Worksheet</v>
      </c>
    </row>
    <row r="69" spans="1:11" ht="39" x14ac:dyDescent="0.35">
      <c r="A69" s="1"/>
      <c r="B69" s="56" t="s">
        <v>74</v>
      </c>
      <c r="C69" s="53"/>
      <c r="D69" s="54"/>
      <c r="E69" s="53"/>
      <c r="F69" s="54"/>
      <c r="G69" s="193" t="s">
        <v>75</v>
      </c>
      <c r="H69" s="55" t="str">
        <f t="shared" si="0"/>
        <v>7B6</v>
      </c>
      <c r="K69" s="5" t="str">
        <f>HYPERLINK("#'Self Assessment Summary'!M15","Hyperlink to the Element on the SA Summary Worksheet")</f>
        <v>Hyperlink to the Element on the SA Summary Worksheet</v>
      </c>
    </row>
    <row r="70" spans="1:11" ht="17.149999999999999" customHeight="1" x14ac:dyDescent="0.35">
      <c r="A70" s="1"/>
      <c r="B70" s="56" t="s">
        <v>76</v>
      </c>
      <c r="C70" s="53"/>
      <c r="D70" s="54"/>
      <c r="E70" s="53"/>
      <c r="F70" s="54"/>
      <c r="G70" s="193" t="s">
        <v>77</v>
      </c>
      <c r="H70" s="55" t="str">
        <f t="shared" si="0"/>
        <v>7B7</v>
      </c>
      <c r="K70" s="5" t="str">
        <f>HYPERLINK("#'Self Assessment Summary'!N15","Hyperlink to the Element on the SA Summary Worksheet")</f>
        <v>Hyperlink to the Element on the SA Summary Worksheet</v>
      </c>
    </row>
    <row r="71" spans="1:11" ht="39" x14ac:dyDescent="0.35">
      <c r="A71" s="1"/>
      <c r="B71" s="56" t="s">
        <v>78</v>
      </c>
      <c r="C71" s="53"/>
      <c r="D71" s="54"/>
      <c r="E71" s="53"/>
      <c r="F71" s="54"/>
      <c r="G71" s="193" t="s">
        <v>79</v>
      </c>
      <c r="H71" s="55" t="str">
        <f t="shared" si="0"/>
        <v>7B8</v>
      </c>
      <c r="K71" s="5" t="str">
        <f>HYPERLINK("#'Self Assessment Summary'!O15","Hyperlink to the Element on the SA Summary Worksheet")</f>
        <v>Hyperlink to the Element on the SA Summary Worksheet</v>
      </c>
    </row>
    <row r="72" spans="1:11" ht="25.5" customHeight="1" x14ac:dyDescent="0.35">
      <c r="A72" s="1"/>
      <c r="B72" s="56" t="s">
        <v>80</v>
      </c>
      <c r="C72" s="53"/>
      <c r="D72" s="54"/>
      <c r="E72" s="53"/>
      <c r="F72" s="54"/>
      <c r="G72" s="193" t="s">
        <v>81</v>
      </c>
      <c r="H72" s="55" t="str">
        <f t="shared" si="0"/>
        <v>7B9</v>
      </c>
      <c r="K72" s="5" t="str">
        <f>HYPERLINK("#'Self Assessment Summary'!P15","Hyperlink to the Element on the SA Summary Worksheet")</f>
        <v>Hyperlink to the Element on the SA Summary Worksheet</v>
      </c>
    </row>
    <row r="73" spans="1:11" ht="119.25" customHeight="1" x14ac:dyDescent="0.35">
      <c r="A73" s="1"/>
      <c r="B73" s="52" t="s">
        <v>82</v>
      </c>
      <c r="C73" s="53"/>
      <c r="D73" s="54"/>
      <c r="E73" s="53"/>
      <c r="F73" s="54"/>
      <c r="G73" s="193" t="s">
        <v>83</v>
      </c>
      <c r="H73" s="55" t="str">
        <f t="shared" si="0"/>
        <v>7C</v>
      </c>
      <c r="I73" s="55" t="s">
        <v>84</v>
      </c>
      <c r="K73" s="5" t="str">
        <f>HYPERLINK("#'Self Assessment Summary'!Q15","Hyperlink to the Element on the SA Summary Worksheet")</f>
        <v>Hyperlink to the Element on the SA Summary Worksheet</v>
      </c>
    </row>
    <row r="74" spans="1:11" ht="15.5" x14ac:dyDescent="0.35">
      <c r="A74" s="1"/>
      <c r="B74" s="57" t="s">
        <v>85</v>
      </c>
      <c r="C74" s="58"/>
      <c r="D74" s="58"/>
      <c r="E74" s="58"/>
      <c r="F74" s="59"/>
    </row>
    <row r="75" spans="1:11" ht="168.4" customHeight="1" x14ac:dyDescent="0.35">
      <c r="A75" s="1"/>
      <c r="B75" s="297"/>
      <c r="C75" s="298"/>
      <c r="D75" s="298"/>
      <c r="E75" s="298"/>
      <c r="F75" s="299"/>
    </row>
    <row r="76" spans="1:11" hidden="1" x14ac:dyDescent="0.35">
      <c r="A76" s="60" t="s">
        <v>86</v>
      </c>
    </row>
    <row r="77" spans="1:11" hidden="1" x14ac:dyDescent="0.35">
      <c r="A77" s="60" t="s">
        <v>87</v>
      </c>
    </row>
    <row r="78" spans="1:11" hidden="1" x14ac:dyDescent="0.35">
      <c r="A78" s="60" t="s">
        <v>88</v>
      </c>
    </row>
    <row r="79" spans="1:11" s="62" customFormat="1" ht="12.5" hidden="1" x14ac:dyDescent="0.25">
      <c r="A79" s="60" t="s">
        <v>89</v>
      </c>
      <c r="B79" s="61"/>
      <c r="C79" s="61"/>
      <c r="D79" s="61"/>
      <c r="E79" s="61"/>
      <c r="F79" s="61"/>
      <c r="G79" s="188"/>
      <c r="H79" s="61"/>
      <c r="I79" s="12"/>
      <c r="J79" s="12"/>
      <c r="K79" s="13"/>
    </row>
  </sheetData>
  <sheetProtection formatRows="0"/>
  <mergeCells count="3">
    <mergeCell ref="B75:F75"/>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500-000000000000}">
      <formula1>36526</formula1>
      <formula2>73051</formula2>
    </dataValidation>
    <dataValidation type="list" allowBlank="1" showInputMessage="1" showErrorMessage="1" sqref="E55 C52:C53 C61 E57:E59 C55 E52:E53 E49:E50 E39:E47 E61 C57:C59 C39:C47 C49:C50 C63:C73 E63:E73" xr:uid="{00000000-0002-0000-0500-000001000000}">
      <formula1>$B$34:$B$35</formula1>
    </dataValidation>
  </dataValidations>
  <hyperlinks>
    <hyperlink ref="B6" r:id="rId1" xr:uid="{00000000-0004-0000-0500-000000000000}"/>
    <hyperlink ref="B8" r:id="rId2" xr:uid="{00000000-0004-0000-05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49"/>
  <sheetViews>
    <sheetView zoomScaleNormal="100" workbookViewId="0">
      <selection activeCell="C31" sqref="C31"/>
    </sheetView>
  </sheetViews>
  <sheetFormatPr defaultColWidth="0" defaultRowHeight="14.5" zeroHeight="1" x14ac:dyDescent="0.35"/>
  <cols>
    <col min="1" max="1" width="1.26953125" style="6" customWidth="1"/>
    <col min="2" max="2" width="50.7265625" style="6" customWidth="1"/>
    <col min="3" max="3" width="12.81640625" style="6" customWidth="1"/>
    <col min="4" max="4" width="28.7265625" style="6" customWidth="1"/>
    <col min="5" max="5" width="10.7265625" style="6" customWidth="1"/>
    <col min="6" max="6" width="28.7265625" style="6" customWidth="1"/>
    <col min="7" max="7" width="1.81640625" style="189" customWidth="1"/>
    <col min="8" max="8" width="9.26953125" style="24" hidden="1" customWidth="1"/>
    <col min="9" max="10" width="9.26953125" style="4" hidden="1" customWidth="1"/>
    <col min="11" max="11" width="20.7265625" style="16" hidden="1" customWidth="1"/>
    <col min="12" max="15" width="9.26953125" style="4" hidden="1" customWidth="1"/>
    <col min="16" max="20" width="9.26953125" style="6" hidden="1" customWidth="1"/>
    <col min="21" max="22" width="0" style="6" hidden="1" customWidth="1"/>
    <col min="23" max="16384" width="9.26953125" style="6" hidden="1"/>
  </cols>
  <sheetData>
    <row r="1" spans="1:11" ht="20" x14ac:dyDescent="0.35">
      <c r="A1" s="1"/>
      <c r="B1" s="2" t="s">
        <v>284</v>
      </c>
      <c r="C1" s="3"/>
      <c r="D1" s="3"/>
      <c r="E1" s="3"/>
      <c r="F1" s="3"/>
      <c r="K1" s="5" t="str">
        <f>HYPERLINK("#'Self Assessment Summary'!A16:T16","Hyperlink to the SA Summary Worksheett")</f>
        <v>Hyperlink to the SA Summary Worksheett</v>
      </c>
    </row>
    <row r="2" spans="1:11" ht="17.5" x14ac:dyDescent="0.35">
      <c r="A2" s="1"/>
      <c r="B2" s="3" t="s">
        <v>429</v>
      </c>
      <c r="C2" s="3"/>
      <c r="D2" s="3"/>
      <c r="E2" s="3"/>
      <c r="F2" s="3"/>
      <c r="K2" s="5"/>
    </row>
    <row r="3" spans="1:11" ht="17.5" x14ac:dyDescent="0.35">
      <c r="A3" s="1"/>
      <c r="B3" s="3" t="s">
        <v>448</v>
      </c>
      <c r="C3" s="3"/>
      <c r="D3" s="3"/>
      <c r="E3" s="3"/>
      <c r="F3" s="3"/>
      <c r="K3" s="5"/>
    </row>
    <row r="4" spans="1:11" s="4" customFormat="1" ht="13" x14ac:dyDescent="0.25">
      <c r="A4" s="7"/>
      <c r="B4" s="8"/>
      <c r="C4" s="8"/>
      <c r="D4" s="8"/>
      <c r="E4" s="8"/>
      <c r="F4" s="8"/>
      <c r="G4" s="189"/>
      <c r="H4" s="24"/>
      <c r="K4" s="5"/>
    </row>
    <row r="5" spans="1:11" s="14" customFormat="1" ht="13" x14ac:dyDescent="0.25">
      <c r="A5" s="9"/>
      <c r="B5" s="9" t="s">
        <v>437</v>
      </c>
      <c r="C5" s="10"/>
      <c r="D5" s="10"/>
      <c r="E5" s="10"/>
      <c r="F5" s="10"/>
      <c r="G5" s="190"/>
      <c r="H5" s="12"/>
      <c r="I5" s="12"/>
      <c r="J5" s="12"/>
      <c r="K5" s="13"/>
    </row>
    <row r="6" spans="1:11" s="14" customFormat="1" ht="13" x14ac:dyDescent="0.25">
      <c r="A6" s="9"/>
      <c r="B6" s="296" t="s">
        <v>285</v>
      </c>
      <c r="C6" s="296"/>
      <c r="D6" s="296"/>
      <c r="E6" s="296"/>
      <c r="F6" s="10"/>
      <c r="G6" s="190"/>
      <c r="H6" s="12"/>
      <c r="I6" s="12"/>
      <c r="J6" s="12"/>
      <c r="K6" s="13"/>
    </row>
    <row r="7" spans="1:11" s="4" customFormat="1" ht="12.75" customHeight="1" x14ac:dyDescent="0.25">
      <c r="A7" s="7"/>
      <c r="B7" s="9" t="s">
        <v>433</v>
      </c>
      <c r="C7" s="15"/>
      <c r="D7" s="15"/>
      <c r="E7" s="15"/>
      <c r="F7" s="15"/>
      <c r="G7" s="189"/>
      <c r="H7" s="24"/>
      <c r="K7" s="16"/>
    </row>
    <row r="8" spans="1:11" s="4" customFormat="1" ht="12.75" customHeight="1" x14ac:dyDescent="0.25">
      <c r="A8" s="7"/>
      <c r="B8" s="303" t="s">
        <v>393</v>
      </c>
      <c r="C8" s="303"/>
      <c r="D8" s="303"/>
      <c r="E8" s="303"/>
      <c r="F8" s="15"/>
      <c r="G8" s="189"/>
      <c r="H8" s="24"/>
      <c r="K8" s="16"/>
    </row>
    <row r="9" spans="1:11" s="4" customFormat="1" ht="12.75" customHeight="1" x14ac:dyDescent="0.3">
      <c r="A9" s="7"/>
      <c r="B9" s="9"/>
      <c r="C9" s="15"/>
      <c r="D9" s="17"/>
      <c r="E9" s="18"/>
      <c r="F9" s="17"/>
      <c r="G9" s="189"/>
      <c r="H9" s="24"/>
      <c r="K9" s="16"/>
    </row>
    <row r="10" spans="1:11" ht="16" thickBot="1" x14ac:dyDescent="0.4">
      <c r="A10" s="1"/>
      <c r="B10" s="19" t="s">
        <v>2</v>
      </c>
      <c r="C10" s="19"/>
      <c r="D10" s="19"/>
      <c r="E10" s="19"/>
      <c r="F10" s="19"/>
    </row>
    <row r="11" spans="1:11" ht="12.75" customHeight="1" x14ac:dyDescent="0.35">
      <c r="A11" s="1"/>
      <c r="B11" s="20" t="s">
        <v>3</v>
      </c>
      <c r="C11" s="212"/>
      <c r="D11" s="213"/>
      <c r="E11" s="213"/>
      <c r="F11" s="214"/>
    </row>
    <row r="12" spans="1:11" ht="12.75" customHeight="1" x14ac:dyDescent="0.35">
      <c r="A12" s="1"/>
      <c r="B12" s="21" t="s">
        <v>4</v>
      </c>
      <c r="C12" s="215"/>
      <c r="D12" s="216"/>
      <c r="E12" s="216"/>
      <c r="F12" s="217"/>
    </row>
    <row r="13" spans="1:11"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30"/>
      <c r="E13" s="230"/>
      <c r="F13" s="231"/>
    </row>
    <row r="14" spans="1:11" ht="12.75" customHeight="1" x14ac:dyDescent="0.35">
      <c r="A14" s="1"/>
      <c r="B14" s="21" t="s">
        <v>6</v>
      </c>
      <c r="C14" s="215"/>
      <c r="D14" s="216"/>
      <c r="E14" s="216"/>
      <c r="F14" s="217"/>
    </row>
    <row r="15" spans="1:11" ht="12.75" customHeight="1" x14ac:dyDescent="0.35">
      <c r="A15" s="1"/>
      <c r="B15" s="21" t="s">
        <v>7</v>
      </c>
      <c r="C15" s="215"/>
      <c r="D15" s="216"/>
      <c r="E15" s="216"/>
      <c r="F15" s="217"/>
    </row>
    <row r="16" spans="1:11" ht="12.75" customHeight="1" x14ac:dyDescent="0.35">
      <c r="A16" s="1"/>
      <c r="B16" s="21" t="s">
        <v>286</v>
      </c>
      <c r="C16" s="218"/>
      <c r="D16" s="219"/>
      <c r="E16" s="219"/>
      <c r="F16" s="220"/>
    </row>
    <row r="17" spans="1:22" ht="12.75" customHeight="1" thickBot="1" x14ac:dyDescent="0.4">
      <c r="A17" s="1"/>
      <c r="B17" s="22" t="s">
        <v>425</v>
      </c>
      <c r="C17" s="227" t="str">
        <f>IF(COUNTIF(C39:C43,"YES")=4,"YES","NO")</f>
        <v>NO</v>
      </c>
      <c r="D17" s="228"/>
      <c r="E17" s="228"/>
      <c r="F17" s="229"/>
    </row>
    <row r="18" spans="1:22" ht="27" customHeight="1" x14ac:dyDescent="0.35">
      <c r="A18" s="1"/>
      <c r="B18" s="23"/>
      <c r="C18" s="23"/>
      <c r="D18" s="23"/>
      <c r="E18" s="23"/>
      <c r="F18" s="23"/>
      <c r="G18" s="191"/>
      <c r="P18" s="4"/>
      <c r="Q18" s="4"/>
      <c r="R18" s="4"/>
      <c r="S18" s="4"/>
      <c r="T18" s="4"/>
      <c r="U18" s="4"/>
      <c r="V18" s="4"/>
    </row>
    <row r="19" spans="1:22" ht="12.75" customHeight="1" x14ac:dyDescent="0.35">
      <c r="A19" s="1"/>
      <c r="B19" s="25"/>
      <c r="C19" s="26"/>
      <c r="D19" s="27"/>
      <c r="E19" s="27"/>
      <c r="F19" s="27"/>
      <c r="G19" s="191"/>
      <c r="P19" s="4"/>
      <c r="Q19" s="4"/>
      <c r="R19" s="4"/>
      <c r="S19" s="4"/>
      <c r="T19" s="4"/>
      <c r="U19" s="4"/>
      <c r="V19" s="4"/>
    </row>
    <row r="20" spans="1:22" ht="12.75" customHeight="1" x14ac:dyDescent="0.35">
      <c r="A20" s="1"/>
      <c r="B20" s="28"/>
      <c r="C20" s="29"/>
      <c r="D20" s="30"/>
      <c r="E20" s="30"/>
      <c r="F20" s="30"/>
    </row>
    <row r="21" spans="1:22" ht="12.75" customHeight="1" x14ac:dyDescent="0.35">
      <c r="A21" s="1"/>
      <c r="B21" s="17"/>
      <c r="C21" s="31"/>
      <c r="D21" s="32"/>
      <c r="E21" s="33"/>
      <c r="F21" s="32"/>
    </row>
    <row r="22" spans="1:22" ht="16" thickBot="1" x14ac:dyDescent="0.4">
      <c r="A22" s="1"/>
      <c r="B22" s="19" t="s">
        <v>9</v>
      </c>
      <c r="C22" s="19"/>
      <c r="D22" s="19"/>
      <c r="E22" s="19"/>
      <c r="F22" s="19"/>
    </row>
    <row r="23" spans="1:22" ht="12.75" customHeight="1" x14ac:dyDescent="0.35">
      <c r="A23" s="1"/>
      <c r="B23" s="20" t="s">
        <v>10</v>
      </c>
      <c r="C23" s="212"/>
      <c r="D23" s="213"/>
      <c r="E23" s="213"/>
      <c r="F23" s="214"/>
    </row>
    <row r="24" spans="1:22" ht="12.75" customHeight="1" x14ac:dyDescent="0.35">
      <c r="A24" s="1"/>
      <c r="B24" s="159" t="s">
        <v>11</v>
      </c>
      <c r="C24" s="215"/>
      <c r="D24" s="216"/>
      <c r="E24" s="216"/>
      <c r="F24" s="217"/>
    </row>
    <row r="25" spans="1:22" ht="12.75" customHeight="1" x14ac:dyDescent="0.35">
      <c r="A25" s="1"/>
      <c r="B25" s="159" t="s">
        <v>12</v>
      </c>
      <c r="C25" s="215"/>
      <c r="D25" s="216"/>
      <c r="E25" s="216"/>
      <c r="F25" s="217"/>
    </row>
    <row r="26" spans="1:22" ht="12.75" customHeight="1" x14ac:dyDescent="0.35">
      <c r="A26" s="1"/>
      <c r="B26" s="159" t="s">
        <v>13</v>
      </c>
      <c r="C26" s="215"/>
      <c r="D26" s="216"/>
      <c r="E26" s="216"/>
      <c r="F26" s="217"/>
    </row>
    <row r="27" spans="1:22" ht="12.75" customHeight="1" x14ac:dyDescent="0.35">
      <c r="A27" s="1"/>
      <c r="B27" s="159" t="s">
        <v>7</v>
      </c>
      <c r="C27" s="215"/>
      <c r="D27" s="216"/>
      <c r="E27" s="216"/>
      <c r="F27" s="217"/>
    </row>
    <row r="28" spans="1:22" ht="12.75" customHeight="1" x14ac:dyDescent="0.35">
      <c r="A28" s="1"/>
      <c r="B28" s="159" t="s">
        <v>287</v>
      </c>
      <c r="C28" s="218"/>
      <c r="D28" s="219"/>
      <c r="E28" s="219"/>
      <c r="F28" s="220"/>
    </row>
    <row r="29" spans="1:22" ht="12.75" customHeight="1" x14ac:dyDescent="0.35">
      <c r="A29" s="1"/>
      <c r="B29" s="21" t="s">
        <v>288</v>
      </c>
      <c r="C29" s="224" t="str">
        <f>IF(COUNTIF(E39:E43,"YES")=4,IF(C17="YES","YES","NO"),IF(COUNTIF(E39:E43,"NO")&gt;0,"NO",""))</f>
        <v/>
      </c>
      <c r="D29" s="225"/>
      <c r="E29" s="225"/>
      <c r="F29" s="226"/>
    </row>
    <row r="30" spans="1:22" ht="27" customHeight="1" x14ac:dyDescent="0.35">
      <c r="A30" s="1"/>
      <c r="B30" s="23"/>
      <c r="C30" s="23"/>
      <c r="D30" s="23"/>
      <c r="E30" s="23"/>
      <c r="F30" s="23"/>
    </row>
    <row r="31" spans="1:22" ht="12.75" customHeight="1" x14ac:dyDescent="0.35">
      <c r="A31" s="1"/>
      <c r="B31" s="25"/>
      <c r="C31" s="26"/>
      <c r="D31" s="27"/>
      <c r="E31" s="27"/>
      <c r="F31" s="27"/>
    </row>
    <row r="32" spans="1:22" ht="10.15" customHeight="1" x14ac:dyDescent="0.35">
      <c r="A32" s="1"/>
      <c r="B32" s="28"/>
      <c r="C32" s="29"/>
      <c r="D32" s="30"/>
      <c r="E32" s="30"/>
      <c r="F32" s="30"/>
    </row>
    <row r="33" spans="1:15" ht="22.15" customHeight="1" x14ac:dyDescent="0.35">
      <c r="A33" s="1"/>
      <c r="B33" s="17"/>
      <c r="C33" s="31"/>
      <c r="D33" s="32"/>
      <c r="E33" s="33"/>
      <c r="F33" s="32"/>
    </row>
    <row r="34" spans="1:15" ht="10.15" customHeight="1" x14ac:dyDescent="0.35">
      <c r="A34" s="1"/>
      <c r="B34" s="35" t="s">
        <v>16</v>
      </c>
      <c r="C34" s="36"/>
      <c r="D34" s="36"/>
      <c r="E34" s="36"/>
      <c r="F34" s="36"/>
    </row>
    <row r="35" spans="1:15" ht="10.15" customHeight="1" x14ac:dyDescent="0.35">
      <c r="A35" s="1"/>
      <c r="B35" s="39" t="s">
        <v>17</v>
      </c>
      <c r="C35" s="40"/>
      <c r="D35" s="40"/>
      <c r="E35" s="41"/>
      <c r="F35" s="41"/>
      <c r="J35" s="4">
        <f>COUNTIF(H39:H43, "")</f>
        <v>0</v>
      </c>
    </row>
    <row r="36" spans="1:15" ht="15" x14ac:dyDescent="0.35">
      <c r="A36" s="1"/>
      <c r="B36" s="42" t="s">
        <v>289</v>
      </c>
      <c r="C36" s="43"/>
      <c r="D36" s="43"/>
      <c r="E36" s="44"/>
      <c r="F36" s="44"/>
    </row>
    <row r="37" spans="1:15" ht="15" x14ac:dyDescent="0.35">
      <c r="A37" s="1"/>
      <c r="B37" s="45" t="s">
        <v>19</v>
      </c>
      <c r="C37" s="46" t="s">
        <v>20</v>
      </c>
      <c r="D37" s="46" t="s">
        <v>21</v>
      </c>
      <c r="E37" s="46" t="s">
        <v>22</v>
      </c>
      <c r="F37" s="47" t="s">
        <v>23</v>
      </c>
    </row>
    <row r="38" spans="1:15" ht="15" x14ac:dyDescent="0.35">
      <c r="A38" s="1"/>
      <c r="B38" s="48" t="s">
        <v>290</v>
      </c>
      <c r="C38" s="49"/>
      <c r="D38" s="49"/>
      <c r="E38" s="49"/>
      <c r="F38" s="50"/>
      <c r="J38" s="4">
        <f>COUNTIF(G:G,"*")</f>
        <v>4</v>
      </c>
    </row>
    <row r="39" spans="1:15" ht="52" x14ac:dyDescent="0.35">
      <c r="A39" s="1"/>
      <c r="B39" s="52" t="s">
        <v>394</v>
      </c>
      <c r="C39" s="53"/>
      <c r="D39" s="54"/>
      <c r="E39" s="53"/>
      <c r="F39" s="54"/>
      <c r="G39" s="189" t="s">
        <v>25</v>
      </c>
      <c r="H39" s="24" t="str">
        <f>IF(C39="YES",IF(E39="NO",G39,""),G39)</f>
        <v>1A</v>
      </c>
      <c r="J39" s="4" t="str">
        <f>CONCATENATE(H39,H40,H42,H43)</f>
        <v>1A1B2A2B</v>
      </c>
      <c r="K39" s="5" t="str">
        <f>HYPERLINK("#'Self Assessment Summary'!E16","Hyperlink to the Element on the SA Summary Worksheet")</f>
        <v>Hyperlink to the Element on the SA Summary Worksheet</v>
      </c>
    </row>
    <row r="40" spans="1:15" ht="39" x14ac:dyDescent="0.35">
      <c r="A40" s="1"/>
      <c r="B40" s="52" t="s">
        <v>291</v>
      </c>
      <c r="C40" s="53"/>
      <c r="D40" s="54"/>
      <c r="E40" s="53"/>
      <c r="F40" s="54"/>
      <c r="G40" s="189" t="s">
        <v>27</v>
      </c>
      <c r="H40" s="24" t="str">
        <f t="shared" ref="H40:H43" si="0">IF(C40="YES",IF(E40="NO",G40,""),G40)</f>
        <v>1B</v>
      </c>
      <c r="K40" s="5" t="str">
        <f>HYPERLINK("#'Self Assessment Summary'!F16","Hyperlink to the Element on the SA Summary Worksheet")</f>
        <v>Hyperlink to the Element on the SA Summary Worksheet</v>
      </c>
    </row>
    <row r="41" spans="1:15" ht="15" x14ac:dyDescent="0.35">
      <c r="A41" s="1"/>
      <c r="B41" s="48" t="s">
        <v>292</v>
      </c>
      <c r="C41" s="49"/>
      <c r="D41" s="49"/>
      <c r="E41" s="49"/>
      <c r="F41" s="50"/>
      <c r="H41" s="24">
        <f t="shared" si="0"/>
        <v>0</v>
      </c>
    </row>
    <row r="42" spans="1:15" ht="65" x14ac:dyDescent="0.35">
      <c r="A42" s="1"/>
      <c r="B42" s="52" t="s">
        <v>293</v>
      </c>
      <c r="C42" s="53"/>
      <c r="D42" s="54"/>
      <c r="E42" s="53"/>
      <c r="F42" s="54"/>
      <c r="G42" s="189" t="s">
        <v>43</v>
      </c>
      <c r="H42" s="24" t="str">
        <f t="shared" si="0"/>
        <v>2A</v>
      </c>
      <c r="K42" s="5" t="str">
        <f>HYPERLINK("#'Self Assessment Summary'!G16","Hyperlink to the Element on the SA Summary Worksheet")</f>
        <v>Hyperlink to the Element on the SA Summary Worksheet</v>
      </c>
    </row>
    <row r="43" spans="1:15" ht="67.5" customHeight="1" x14ac:dyDescent="0.35">
      <c r="A43" s="1"/>
      <c r="B43" s="52" t="s">
        <v>294</v>
      </c>
      <c r="C43" s="53"/>
      <c r="D43" s="54"/>
      <c r="E43" s="53"/>
      <c r="F43" s="54"/>
      <c r="G43" s="189" t="s">
        <v>45</v>
      </c>
      <c r="H43" s="24" t="str">
        <f t="shared" si="0"/>
        <v>2B</v>
      </c>
      <c r="K43" s="5" t="str">
        <f>HYPERLINK("#'Self Assessment Summary'!H16","Hyperlink to the Element on the SA Summary Worksheet")</f>
        <v>Hyperlink to the Element on the SA Summary Worksheet</v>
      </c>
    </row>
    <row r="44" spans="1:15" ht="15.5" x14ac:dyDescent="0.35">
      <c r="A44" s="1"/>
      <c r="B44" s="57" t="s">
        <v>85</v>
      </c>
      <c r="C44" s="58"/>
      <c r="D44" s="58"/>
      <c r="E44" s="58"/>
      <c r="F44" s="59"/>
    </row>
    <row r="45" spans="1:15" ht="184.5" customHeight="1" x14ac:dyDescent="0.35">
      <c r="A45" s="1"/>
      <c r="B45" s="297"/>
      <c r="C45" s="298"/>
      <c r="D45" s="298"/>
      <c r="E45" s="298"/>
      <c r="F45" s="299"/>
    </row>
    <row r="46" spans="1:15" hidden="1" x14ac:dyDescent="0.35">
      <c r="A46" s="60" t="s">
        <v>86</v>
      </c>
      <c r="G46" s="191"/>
      <c r="M46" s="6"/>
      <c r="N46" s="6"/>
      <c r="O46" s="6"/>
    </row>
    <row r="47" spans="1:15" hidden="1" x14ac:dyDescent="0.35">
      <c r="A47" s="60" t="s">
        <v>87</v>
      </c>
      <c r="G47" s="191"/>
      <c r="M47" s="6"/>
      <c r="N47" s="6"/>
      <c r="O47" s="6"/>
    </row>
    <row r="48" spans="1:15" hidden="1" x14ac:dyDescent="0.35">
      <c r="A48" s="60" t="s">
        <v>295</v>
      </c>
      <c r="G48" s="191"/>
      <c r="M48" s="6"/>
      <c r="N48" s="6"/>
      <c r="O48" s="6"/>
    </row>
    <row r="49" spans="1:22" hidden="1" x14ac:dyDescent="0.35">
      <c r="A49" s="60" t="s">
        <v>296</v>
      </c>
      <c r="G49" s="191"/>
      <c r="P49" s="4"/>
      <c r="Q49" s="4"/>
      <c r="R49" s="4"/>
      <c r="S49" s="4"/>
      <c r="T49" s="4"/>
      <c r="U49" s="4"/>
      <c r="V49" s="4"/>
    </row>
  </sheetData>
  <sheetProtection formatRows="0"/>
  <mergeCells count="3">
    <mergeCell ref="B45:F45"/>
    <mergeCell ref="B6:E6"/>
    <mergeCell ref="B8:E8"/>
  </mergeCells>
  <dataValidations count="2">
    <dataValidation type="date" allowBlank="1" showInputMessage="1" showErrorMessage="1" errorTitle="Date Only" error="Please enter a correctly formatted date (MM/DD/YYYY) in this cell." promptTitle="Date Only" prompt="Please enter a correctly formatted date (MM/DD/YYYY) in this cell." sqref="C28 C16" xr:uid="{00000000-0002-0000-0600-000000000000}">
      <formula1>36526</formula1>
      <formula2>73051</formula2>
    </dataValidation>
    <dataValidation type="list" allowBlank="1" showInputMessage="1" showErrorMessage="1" sqref="C39:C40 C42:C43 E42:E43 E39:E40" xr:uid="{00000000-0002-0000-0600-000001000000}">
      <formula1>$B$34:$B$35</formula1>
    </dataValidation>
  </dataValidations>
  <hyperlinks>
    <hyperlink ref="B6" r:id="rId1" xr:uid="{00000000-0004-0000-0600-000000000000}"/>
    <hyperlink ref="B8" r:id="rId2" xr:uid="{00000000-0004-0000-06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7"/>
  <sheetViews>
    <sheetView topLeftCell="A19" workbookViewId="0">
      <selection activeCell="B41" sqref="B41"/>
    </sheetView>
  </sheetViews>
  <sheetFormatPr defaultColWidth="0" defaultRowHeight="14.5" zeroHeight="1" x14ac:dyDescent="0.35"/>
  <cols>
    <col min="1" max="1" width="1.26953125" style="6" customWidth="1"/>
    <col min="2" max="2" width="50.7265625" style="6" customWidth="1"/>
    <col min="3" max="3" width="12.453125" style="6" customWidth="1"/>
    <col min="4" max="4" width="28.7265625" style="6" customWidth="1"/>
    <col min="5" max="5" width="10.7265625" style="6" customWidth="1"/>
    <col min="6" max="6" width="28.7265625" style="6" customWidth="1"/>
    <col min="7" max="7" width="2" style="189" customWidth="1"/>
    <col min="8" max="8" width="9.26953125" style="24" hidden="1" customWidth="1"/>
    <col min="9" max="10" width="9.26953125" style="4" hidden="1" customWidth="1"/>
    <col min="11" max="11" width="20.7265625" style="16" hidden="1" customWidth="1"/>
    <col min="12" max="14" width="9.26953125" style="4" hidden="1" customWidth="1"/>
    <col min="15" max="20" width="9.26953125" style="6" hidden="1" customWidth="1"/>
    <col min="21" max="22" width="0" style="6" hidden="1" customWidth="1"/>
    <col min="23" max="16384" width="9.26953125" style="6" hidden="1"/>
  </cols>
  <sheetData>
    <row r="1" spans="1:11" ht="20" x14ac:dyDescent="0.35">
      <c r="A1" s="1"/>
      <c r="B1" s="2" t="s">
        <v>297</v>
      </c>
      <c r="C1" s="3"/>
      <c r="D1" s="3"/>
      <c r="E1" s="3"/>
      <c r="F1" s="3"/>
      <c r="K1" s="5" t="str">
        <f>HYPERLINK("#'Self Assessment Summary'!A17:T17","Hyperlink to the SA Summary Worksheett")</f>
        <v>Hyperlink to the SA Summary Worksheett</v>
      </c>
    </row>
    <row r="2" spans="1:11" ht="17.5" x14ac:dyDescent="0.35">
      <c r="A2" s="1"/>
      <c r="B2" s="3" t="s">
        <v>429</v>
      </c>
      <c r="C2" s="3"/>
      <c r="D2" s="3"/>
      <c r="E2" s="3"/>
      <c r="F2" s="3"/>
      <c r="K2" s="5"/>
    </row>
    <row r="3" spans="1:11" ht="17.5" x14ac:dyDescent="0.35">
      <c r="A3" s="1"/>
      <c r="B3" s="3" t="s">
        <v>448</v>
      </c>
      <c r="C3" s="3"/>
      <c r="D3" s="3"/>
      <c r="E3" s="3"/>
      <c r="F3" s="3"/>
      <c r="K3" s="5"/>
    </row>
    <row r="4" spans="1:11" s="4" customFormat="1" ht="13" x14ac:dyDescent="0.25">
      <c r="A4" s="7"/>
      <c r="B4" s="8"/>
      <c r="C4" s="8"/>
      <c r="D4" s="8"/>
      <c r="E4" s="8"/>
      <c r="F4" s="8"/>
      <c r="G4" s="189"/>
      <c r="H4" s="24"/>
      <c r="K4" s="5"/>
    </row>
    <row r="5" spans="1:11" s="14" customFormat="1" ht="13" x14ac:dyDescent="0.25">
      <c r="A5" s="9"/>
      <c r="B5" s="9" t="s">
        <v>438</v>
      </c>
      <c r="C5" s="10"/>
      <c r="D5" s="10"/>
      <c r="E5" s="10"/>
      <c r="F5" s="10"/>
      <c r="G5" s="190"/>
      <c r="H5" s="12"/>
      <c r="I5" s="12"/>
      <c r="J5" s="12"/>
      <c r="K5" s="13"/>
    </row>
    <row r="6" spans="1:11" s="14" customFormat="1" ht="13" x14ac:dyDescent="0.25">
      <c r="A6" s="9"/>
      <c r="B6" s="296" t="s">
        <v>298</v>
      </c>
      <c r="C6" s="296"/>
      <c r="D6" s="296"/>
      <c r="E6" s="296"/>
      <c r="F6" s="10"/>
      <c r="G6" s="190"/>
      <c r="H6" s="12"/>
      <c r="I6" s="12"/>
      <c r="J6" s="12"/>
      <c r="K6" s="13"/>
    </row>
    <row r="7" spans="1:11" s="4" customFormat="1" ht="12.75" customHeight="1" x14ac:dyDescent="0.25">
      <c r="A7" s="7"/>
      <c r="B7" s="9" t="s">
        <v>433</v>
      </c>
      <c r="C7" s="15"/>
      <c r="D7" s="15"/>
      <c r="E7" s="15"/>
      <c r="F7" s="15"/>
      <c r="G7" s="189"/>
      <c r="H7" s="24"/>
      <c r="K7" s="16"/>
    </row>
    <row r="8" spans="1:11" s="4" customFormat="1" ht="12.75" customHeight="1" x14ac:dyDescent="0.25">
      <c r="A8" s="7"/>
      <c r="B8" s="303" t="s">
        <v>395</v>
      </c>
      <c r="C8" s="303"/>
      <c r="D8" s="303"/>
      <c r="E8" s="303"/>
      <c r="F8" s="15"/>
      <c r="G8" s="189"/>
      <c r="H8" s="24"/>
      <c r="K8" s="16"/>
    </row>
    <row r="9" spans="1:11" s="4" customFormat="1" ht="12.75" customHeight="1" x14ac:dyDescent="0.3">
      <c r="A9" s="7"/>
      <c r="B9" s="9"/>
      <c r="C9" s="15"/>
      <c r="D9" s="17"/>
      <c r="E9" s="18"/>
      <c r="F9" s="17"/>
      <c r="G9" s="189"/>
      <c r="H9" s="24"/>
      <c r="K9" s="16"/>
    </row>
    <row r="10" spans="1:11" ht="16" thickBot="1" x14ac:dyDescent="0.4">
      <c r="A10" s="1"/>
      <c r="B10" s="19" t="s">
        <v>2</v>
      </c>
      <c r="C10" s="19"/>
      <c r="D10" s="19"/>
      <c r="E10" s="19"/>
      <c r="F10" s="19"/>
    </row>
    <row r="11" spans="1:11" ht="12.75" customHeight="1" x14ac:dyDescent="0.35">
      <c r="A11" s="1"/>
      <c r="B11" s="20" t="s">
        <v>3</v>
      </c>
      <c r="C11" s="212"/>
      <c r="D11" s="213"/>
      <c r="E11" s="213"/>
      <c r="F11" s="214"/>
    </row>
    <row r="12" spans="1:11" ht="12.75" customHeight="1" x14ac:dyDescent="0.35">
      <c r="A12" s="1"/>
      <c r="B12" s="21" t="s">
        <v>4</v>
      </c>
      <c r="C12" s="215"/>
      <c r="D12" s="216"/>
      <c r="E12" s="216"/>
      <c r="F12" s="217"/>
    </row>
    <row r="13" spans="1:11" ht="12.75" customHeight="1" x14ac:dyDescent="0.35">
      <c r="A13" s="1"/>
      <c r="B13" s="21" t="s">
        <v>5</v>
      </c>
      <c r="C13" s="224" t="str">
        <f>IF('Self-Assessment Summary'!D7="","Enter this field data on the 'Jurisdiction Name' field on the 'Self-Assessment Summary' worksheet page.",'Self-Assessment Summary'!D7)</f>
        <v>Enter this field data on the 'Jurisdiction Name' field on the 'Self-Assessment Summary' worksheet page.</v>
      </c>
      <c r="D13" s="225"/>
      <c r="E13" s="225"/>
      <c r="F13" s="226"/>
    </row>
    <row r="14" spans="1:11" ht="12.75" customHeight="1" x14ac:dyDescent="0.35">
      <c r="A14" s="1"/>
      <c r="B14" s="21" t="s">
        <v>6</v>
      </c>
      <c r="C14" s="215"/>
      <c r="D14" s="216"/>
      <c r="E14" s="216"/>
      <c r="F14" s="217"/>
    </row>
    <row r="15" spans="1:11" ht="12.75" customHeight="1" x14ac:dyDescent="0.35">
      <c r="A15" s="1"/>
      <c r="B15" s="21" t="s">
        <v>7</v>
      </c>
      <c r="C15" s="215"/>
      <c r="D15" s="216"/>
      <c r="E15" s="216"/>
      <c r="F15" s="217"/>
    </row>
    <row r="16" spans="1:11" ht="12.75" customHeight="1" x14ac:dyDescent="0.35">
      <c r="A16" s="1"/>
      <c r="B16" s="21" t="s">
        <v>299</v>
      </c>
      <c r="C16" s="218"/>
      <c r="D16" s="219"/>
      <c r="E16" s="219"/>
      <c r="F16" s="220"/>
    </row>
    <row r="17" spans="1:22" ht="12.75" customHeight="1" thickBot="1" x14ac:dyDescent="0.4">
      <c r="A17" s="1"/>
      <c r="B17" s="22" t="s">
        <v>426</v>
      </c>
      <c r="C17" s="227" t="str">
        <f>IF(COUNTIF(C39:C41,"YES")=2,"YES","NO")</f>
        <v>NO</v>
      </c>
      <c r="D17" s="228"/>
      <c r="E17" s="228"/>
      <c r="F17" s="229"/>
    </row>
    <row r="18" spans="1:22" ht="27" customHeight="1" x14ac:dyDescent="0.35">
      <c r="A18" s="1"/>
      <c r="B18" s="23"/>
      <c r="C18" s="23"/>
      <c r="D18" s="23"/>
      <c r="E18" s="23"/>
      <c r="F18" s="23"/>
      <c r="G18" s="191"/>
      <c r="O18" s="4"/>
      <c r="P18" s="4"/>
      <c r="Q18" s="4"/>
      <c r="R18" s="4"/>
      <c r="S18" s="4"/>
      <c r="T18" s="4"/>
      <c r="U18" s="4"/>
      <c r="V18" s="4"/>
    </row>
    <row r="19" spans="1:22" ht="12.75" customHeight="1" x14ac:dyDescent="0.35">
      <c r="A19" s="1"/>
      <c r="B19" s="25"/>
      <c r="C19" s="26"/>
      <c r="D19" s="27"/>
      <c r="E19" s="27"/>
      <c r="F19" s="27"/>
      <c r="G19" s="191"/>
      <c r="O19" s="4"/>
      <c r="P19" s="4"/>
      <c r="Q19" s="4"/>
      <c r="R19" s="4"/>
      <c r="S19" s="4"/>
      <c r="T19" s="4"/>
      <c r="U19" s="4"/>
      <c r="V19" s="4"/>
    </row>
    <row r="20" spans="1:22" ht="12.75" customHeight="1" x14ac:dyDescent="0.35">
      <c r="A20" s="1"/>
      <c r="B20" s="28"/>
      <c r="C20" s="29"/>
      <c r="D20" s="30"/>
      <c r="E20" s="30"/>
      <c r="F20" s="30"/>
    </row>
    <row r="21" spans="1:22" ht="12.75" customHeight="1" x14ac:dyDescent="0.35">
      <c r="A21" s="1"/>
      <c r="B21" s="17"/>
      <c r="C21" s="31"/>
      <c r="D21" s="32"/>
      <c r="E21" s="33"/>
      <c r="F21" s="32"/>
    </row>
    <row r="22" spans="1:22" ht="16" thickBot="1" x14ac:dyDescent="0.4">
      <c r="A22" s="1"/>
      <c r="B22" s="19" t="s">
        <v>9</v>
      </c>
      <c r="C22" s="19"/>
      <c r="D22" s="19"/>
      <c r="E22" s="19"/>
      <c r="F22" s="19"/>
    </row>
    <row r="23" spans="1:22" ht="12.75" customHeight="1" x14ac:dyDescent="0.35">
      <c r="A23" s="1"/>
      <c r="B23" s="20" t="s">
        <v>10</v>
      </c>
      <c r="C23" s="212"/>
      <c r="D23" s="213"/>
      <c r="E23" s="213"/>
      <c r="F23" s="214"/>
    </row>
    <row r="24" spans="1:22" ht="12.75" customHeight="1" x14ac:dyDescent="0.35">
      <c r="A24" s="1"/>
      <c r="B24" s="21" t="s">
        <v>11</v>
      </c>
      <c r="C24" s="215"/>
      <c r="D24" s="216"/>
      <c r="E24" s="216"/>
      <c r="F24" s="217"/>
    </row>
    <row r="25" spans="1:22" ht="12.75" customHeight="1" x14ac:dyDescent="0.35">
      <c r="A25" s="1"/>
      <c r="B25" s="21" t="s">
        <v>12</v>
      </c>
      <c r="C25" s="215"/>
      <c r="D25" s="216"/>
      <c r="E25" s="216"/>
      <c r="F25" s="217"/>
    </row>
    <row r="26" spans="1:22" ht="12.75" customHeight="1" x14ac:dyDescent="0.35">
      <c r="A26" s="1"/>
      <c r="B26" s="21" t="s">
        <v>13</v>
      </c>
      <c r="C26" s="215"/>
      <c r="D26" s="216"/>
      <c r="E26" s="216"/>
      <c r="F26" s="217"/>
    </row>
    <row r="27" spans="1:22" ht="12.75" customHeight="1" x14ac:dyDescent="0.35">
      <c r="A27" s="1"/>
      <c r="B27" s="21" t="s">
        <v>7</v>
      </c>
      <c r="C27" s="215"/>
      <c r="D27" s="216"/>
      <c r="E27" s="216"/>
      <c r="F27" s="217"/>
    </row>
    <row r="28" spans="1:22" ht="12.75" customHeight="1" x14ac:dyDescent="0.35">
      <c r="A28" s="1"/>
      <c r="B28" s="21" t="s">
        <v>300</v>
      </c>
      <c r="C28" s="218"/>
      <c r="D28" s="219"/>
      <c r="E28" s="219"/>
      <c r="F28" s="220"/>
    </row>
    <row r="29" spans="1:22" ht="12.75" customHeight="1" x14ac:dyDescent="0.35">
      <c r="A29" s="1"/>
      <c r="B29" s="21" t="s">
        <v>301</v>
      </c>
      <c r="C29" s="224" t="str">
        <f>IF(COUNTIF(E39:E41,"YES")=2,IF(C17="YES","YES","NO"),IF(COUNTIF(E39:E41,"NO")&gt;0,"NO",""))</f>
        <v/>
      </c>
      <c r="D29" s="230"/>
      <c r="E29" s="230"/>
      <c r="F29" s="231"/>
    </row>
    <row r="30" spans="1:22" ht="27" customHeight="1" x14ac:dyDescent="0.35">
      <c r="A30" s="1"/>
      <c r="B30" s="23"/>
      <c r="C30" s="23"/>
      <c r="D30" s="23"/>
      <c r="E30" s="23"/>
      <c r="F30" s="23"/>
    </row>
    <row r="31" spans="1:22" ht="12.75" customHeight="1" x14ac:dyDescent="0.35">
      <c r="A31" s="1"/>
      <c r="B31" s="25"/>
      <c r="C31" s="26"/>
      <c r="D31" s="27"/>
      <c r="E31" s="27"/>
      <c r="F31" s="27"/>
    </row>
    <row r="32" spans="1:22" ht="10.15" customHeight="1" x14ac:dyDescent="0.35">
      <c r="A32" s="1"/>
      <c r="B32" s="28"/>
      <c r="C32" s="29"/>
      <c r="D32" s="30"/>
      <c r="E32" s="30"/>
      <c r="F32" s="30"/>
    </row>
    <row r="33" spans="1:22" ht="10.15" customHeight="1" x14ac:dyDescent="0.35">
      <c r="A33" s="1"/>
      <c r="B33" s="17"/>
      <c r="C33" s="31"/>
      <c r="D33" s="32"/>
      <c r="E33" s="33"/>
      <c r="F33" s="32"/>
    </row>
    <row r="34" spans="1:22" ht="18.399999999999999" customHeight="1" x14ac:dyDescent="0.35">
      <c r="A34" s="1"/>
      <c r="B34" s="35" t="s">
        <v>16</v>
      </c>
      <c r="C34" s="36"/>
      <c r="D34" s="36"/>
      <c r="E34" s="36"/>
      <c r="F34" s="36"/>
    </row>
    <row r="35" spans="1:22" ht="10.15" customHeight="1" x14ac:dyDescent="0.35">
      <c r="A35" s="1"/>
      <c r="B35" s="39" t="s">
        <v>17</v>
      </c>
      <c r="C35" s="40"/>
      <c r="D35" s="40"/>
      <c r="E35" s="41"/>
      <c r="F35" s="41"/>
      <c r="J35" s="4">
        <f>COUNTIF(H39:H41, "")</f>
        <v>0</v>
      </c>
    </row>
    <row r="36" spans="1:22" ht="15" x14ac:dyDescent="0.35">
      <c r="A36" s="1"/>
      <c r="B36" s="42" t="s">
        <v>302</v>
      </c>
      <c r="C36" s="43"/>
      <c r="D36" s="43"/>
      <c r="E36" s="44"/>
      <c r="F36" s="44"/>
    </row>
    <row r="37" spans="1:22" ht="15" x14ac:dyDescent="0.35">
      <c r="A37" s="1"/>
      <c r="B37" s="45" t="s">
        <v>19</v>
      </c>
      <c r="C37" s="46" t="s">
        <v>20</v>
      </c>
      <c r="D37" s="46" t="s">
        <v>21</v>
      </c>
      <c r="E37" s="46" t="s">
        <v>22</v>
      </c>
      <c r="F37" s="47" t="s">
        <v>23</v>
      </c>
    </row>
    <row r="38" spans="1:22" ht="15" x14ac:dyDescent="0.35">
      <c r="A38" s="1"/>
      <c r="B38" s="48" t="s">
        <v>303</v>
      </c>
      <c r="C38" s="49"/>
      <c r="D38" s="49"/>
      <c r="E38" s="49"/>
      <c r="F38" s="50"/>
      <c r="J38" s="4">
        <f>COUNTIF(G:G,"*")</f>
        <v>2</v>
      </c>
    </row>
    <row r="39" spans="1:22" ht="81.400000000000006" customHeight="1" x14ac:dyDescent="0.35">
      <c r="A39" s="1"/>
      <c r="B39" s="52" t="s">
        <v>455</v>
      </c>
      <c r="C39" s="53"/>
      <c r="D39" s="54"/>
      <c r="E39" s="53"/>
      <c r="F39" s="54"/>
      <c r="G39" s="189" t="s">
        <v>25</v>
      </c>
      <c r="H39" s="24" t="str">
        <f>IF(C39="YES",IF(E39="NO",G39,""),G39)</f>
        <v>1A</v>
      </c>
      <c r="J39" s="4" t="str">
        <f>CONCATENATE(H39,H41)</f>
        <v>1A2A</v>
      </c>
      <c r="K39" s="5" t="str">
        <f>HYPERLINK("#'Self Assessment Summary'!E17","Hyperlink to the Element on the SA Summary Worksheet")</f>
        <v>Hyperlink to the Element on the SA Summary Worksheet</v>
      </c>
    </row>
    <row r="40" spans="1:22" ht="15" x14ac:dyDescent="0.35">
      <c r="A40" s="1"/>
      <c r="B40" s="48" t="s">
        <v>304</v>
      </c>
      <c r="C40" s="49"/>
      <c r="D40" s="49"/>
      <c r="E40" s="49"/>
      <c r="F40" s="50"/>
      <c r="H40" s="24">
        <f t="shared" ref="H40:H41" si="0">IF(C40="YES",IF(E40="NO",G40,""),G40)</f>
        <v>0</v>
      </c>
    </row>
    <row r="41" spans="1:22" ht="117" x14ac:dyDescent="0.35">
      <c r="A41" s="1"/>
      <c r="B41" s="52" t="s">
        <v>456</v>
      </c>
      <c r="C41" s="53"/>
      <c r="D41" s="54"/>
      <c r="E41" s="53"/>
      <c r="F41" s="54"/>
      <c r="G41" s="189" t="s">
        <v>43</v>
      </c>
      <c r="H41" s="24" t="str">
        <f t="shared" si="0"/>
        <v>2A</v>
      </c>
      <c r="K41" s="5" t="str">
        <f>HYPERLINK("#'Self Assessment Summary'!F17","Hyperlink to the Element on the SA Summary Worksheet")</f>
        <v>Hyperlink to the Element on the SA Summary Worksheet</v>
      </c>
    </row>
    <row r="42" spans="1:22" ht="15.5" x14ac:dyDescent="0.35">
      <c r="A42" s="1"/>
      <c r="B42" s="57" t="s">
        <v>85</v>
      </c>
      <c r="C42" s="58"/>
      <c r="D42" s="58"/>
      <c r="E42" s="58"/>
      <c r="F42" s="59"/>
    </row>
    <row r="43" spans="1:22" ht="204.4" customHeight="1" x14ac:dyDescent="0.35">
      <c r="A43" s="1"/>
      <c r="B43" s="297"/>
      <c r="C43" s="298"/>
      <c r="D43" s="298"/>
      <c r="E43" s="298"/>
      <c r="F43" s="299"/>
    </row>
    <row r="44" spans="1:22" hidden="1" x14ac:dyDescent="0.35">
      <c r="A44" s="60" t="s">
        <v>86</v>
      </c>
      <c r="G44" s="191"/>
      <c r="M44" s="6"/>
      <c r="N44" s="6"/>
    </row>
    <row r="45" spans="1:22" hidden="1" x14ac:dyDescent="0.35">
      <c r="A45" s="60" t="s">
        <v>87</v>
      </c>
      <c r="G45" s="191"/>
      <c r="M45" s="6"/>
      <c r="N45" s="6"/>
    </row>
    <row r="46" spans="1:22" hidden="1" x14ac:dyDescent="0.35">
      <c r="A46" s="60" t="s">
        <v>305</v>
      </c>
      <c r="G46" s="191"/>
      <c r="M46" s="6"/>
      <c r="N46" s="6"/>
    </row>
    <row r="47" spans="1:22" hidden="1" x14ac:dyDescent="0.35">
      <c r="A47" s="60" t="s">
        <v>306</v>
      </c>
      <c r="G47" s="191"/>
      <c r="O47" s="4"/>
      <c r="P47" s="4"/>
      <c r="Q47" s="4"/>
      <c r="R47" s="4"/>
      <c r="S47" s="4"/>
      <c r="T47" s="4"/>
      <c r="U47" s="4"/>
      <c r="V47" s="4"/>
    </row>
  </sheetData>
  <sheetProtection formatRows="0"/>
  <mergeCells count="3">
    <mergeCell ref="B43:F43"/>
    <mergeCell ref="B6:E6"/>
    <mergeCell ref="B8:E8"/>
  </mergeCells>
  <dataValidations disablePrompts="1" count="2">
    <dataValidation type="date" allowBlank="1" showInputMessage="1" showErrorMessage="1" errorTitle="Date Only" error="Please enter a correctly formatted date (MM/DD/YYYY) in this cell." promptTitle="Date Only" prompt="Please enter a correctly formatted date (MM/DD/YYYY) in this cell." sqref="C16 C28" xr:uid="{00000000-0002-0000-0700-000000000000}">
      <formula1>36526</formula1>
      <formula2>73051</formula2>
    </dataValidation>
    <dataValidation type="list" allowBlank="1" showInputMessage="1" showErrorMessage="1" sqref="E39 C41 E41 C39" xr:uid="{00000000-0002-0000-0700-000001000000}">
      <formula1>$B$34:$B$35</formula1>
    </dataValidation>
  </dataValidations>
  <hyperlinks>
    <hyperlink ref="B6" r:id="rId1" xr:uid="{00000000-0004-0000-0700-000000000000}"/>
    <hyperlink ref="B8" r:id="rId2" xr:uid="{00000000-0004-0000-0700-000001000000}"/>
  </hyperlinks>
  <pageMargins left="0.3" right="0.3" top="0.75" bottom="0.75" header="0.3" footer="0.2"/>
  <pageSetup orientation="landscape" r:id="rId3"/>
  <headerFooter>
    <oddFooter>&amp;L&amp;"-,Italic"&amp;K01+049&amp;F&amp;C&amp;"-,Italic"&amp;K01+049&amp;A&amp;R&amp;"-,Italic"&amp;K01+049&amp;P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80C87500F34345A0A6B507D4B1F18D" ma:contentTypeVersion="8" ma:contentTypeDescription="Create a new document." ma:contentTypeScope="" ma:versionID="d75cdaf405e88fb9e317f3469aacb731">
  <xsd:schema xmlns:xsd="http://www.w3.org/2001/XMLSchema" xmlns:xs="http://www.w3.org/2001/XMLSchema" xmlns:p="http://schemas.microsoft.com/office/2006/metadata/properties" xmlns:ns3="e3778d88-c4a6-4b02-ac06-c4f5646fe8f3" targetNamespace="http://schemas.microsoft.com/office/2006/metadata/properties" ma:root="true" ma:fieldsID="5d903b2fb57705939ed42eb5310347fa" ns3:_="">
    <xsd:import namespace="e3778d88-c4a6-4b02-ac06-c4f5646fe8f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78d88-c4a6-4b02-ac06-c4f5646fe8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2255E5-263A-40A9-9676-CE100F08ECE4}">
  <ds:schemaRefs>
    <ds:schemaRef ds:uri="http://schemas.microsoft.com/sharepoint/v3/contenttype/forms"/>
  </ds:schemaRefs>
</ds:datastoreItem>
</file>

<file path=customXml/itemProps2.xml><?xml version="1.0" encoding="utf-8"?>
<ds:datastoreItem xmlns:ds="http://schemas.openxmlformats.org/officeDocument/2006/customXml" ds:itemID="{6CE59395-4934-4E38-8757-EA13DD060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78d88-c4a6-4b02-ac06-c4f5646fe8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6E3C88-AEF1-43BC-8476-39B260707897}">
  <ds:schemaRefs>
    <ds:schemaRef ds:uri="e3778d88-c4a6-4b02-ac06-c4f5646fe8f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Instructions</vt:lpstr>
      <vt:lpstr>Self-Assessment Summary</vt:lpstr>
      <vt:lpstr>Standard 1</vt:lpstr>
      <vt:lpstr>Standard 2</vt:lpstr>
      <vt:lpstr>Standard 3</vt:lpstr>
      <vt:lpstr>Standard 4</vt:lpstr>
      <vt:lpstr>Standard 5</vt:lpstr>
      <vt:lpstr>Standard 6</vt:lpstr>
      <vt:lpstr>Standard 7</vt:lpstr>
      <vt:lpstr>Standard 8</vt:lpstr>
      <vt:lpstr>Standard 9</vt:lpstr>
      <vt:lpstr>'Self-Assessment Summary'!Print_Area</vt:lpstr>
      <vt:lpstr>'Standard 1'!Print_Area</vt:lpstr>
      <vt:lpstr>'Standard 2'!Print_Area</vt:lpstr>
      <vt:lpstr>'Standard 3'!Print_Area</vt:lpstr>
      <vt:lpstr>'Standard 4'!Print_Area</vt:lpstr>
      <vt:lpstr>'Standard 5'!Print_Area</vt:lpstr>
      <vt:lpstr>'Standard 6'!Print_Area</vt:lpstr>
      <vt:lpstr>'Standard 7'!Print_Area</vt:lpstr>
      <vt:lpstr>'Standard 8'!Print_Area</vt:lpstr>
      <vt:lpstr>'Standard 9'!Print_Area</vt:lpstr>
      <vt:lpstr>'Standard 5'!Text11</vt:lpstr>
      <vt:lpstr>'Standard 5'!Text13</vt:lpstr>
      <vt:lpstr>'Standard 5'!Text14</vt:lpstr>
      <vt:lpstr>'Standard 5'!Text15</vt:lpstr>
      <vt:lpstr>'Standard 5'!Text16</vt:lpstr>
      <vt:lpstr>'Standard 5'!Text17</vt:lpstr>
      <vt:lpstr>'Standard 5'!Text18</vt:lpstr>
      <vt:lpstr>'Standard 5'!Text19</vt:lpstr>
      <vt:lpstr>'Standard 5'!Text2</vt:lpstr>
      <vt:lpstr>'Standard 5'!Text20</vt:lpstr>
      <vt:lpstr>'Standard 5'!Text3</vt:lpstr>
      <vt:lpstr>'Standard 5'!Text5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 Assessment/Audit Verification Summary and Gap Analysis Tool</dc:title>
  <cp:lastModifiedBy>DelMundo, Katherine</cp:lastModifiedBy>
  <cp:lastPrinted>2018-05-12T23:39:43Z</cp:lastPrinted>
  <dcterms:created xsi:type="dcterms:W3CDTF">2018-05-11T15:02:21Z</dcterms:created>
  <dcterms:modified xsi:type="dcterms:W3CDTF">2022-10-13T19:33:01Z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0x0101003880C87500F34345A0A6B507D4B1F18D</vt:lpwstr>
  </property>
</Properties>
</file>