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PDUFA/3 - Dataset Downloads/FY26/"/>
    </mc:Choice>
  </mc:AlternateContent>
  <xr:revisionPtr revIDLastSave="65" documentId="8_{0F940990-2B08-4562-8ABE-887D8858C866}" xr6:coauthVersionLast="47" xr6:coauthVersionMax="47" xr10:uidLastSave="{E824C088-FCFF-4A5C-8BBB-0F33BAA17248}"/>
  <bookViews>
    <workbookView xWindow="-120" yWindow="-120" windowWidth="24240" windowHeight="13020" xr2:uid="{4088B934-8BA3-45F5-BDD4-93EDD1934529}"/>
  </bookViews>
  <sheets>
    <sheet name="Performance Data" sheetId="1" r:id="rId1"/>
  </sheets>
  <definedNames>
    <definedName name="_xlnm._FilterDatabase" localSheetId="0" hidden="1">'Performance Data'!$A$1:$R$349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Q2" i="1" s="1"/>
  <c r="O217" i="1"/>
  <c r="J217" i="1"/>
  <c r="I217" i="1"/>
  <c r="Q217" i="1" s="1"/>
  <c r="O216" i="1"/>
  <c r="J216" i="1"/>
  <c r="I216" i="1"/>
  <c r="Q216" i="1" s="1"/>
  <c r="O215" i="1"/>
  <c r="J215" i="1"/>
  <c r="I215" i="1"/>
  <c r="O214" i="1"/>
  <c r="J214" i="1"/>
  <c r="I214" i="1"/>
  <c r="Q214" i="1" s="1"/>
  <c r="O213" i="1"/>
  <c r="J213" i="1"/>
  <c r="I213" i="1"/>
  <c r="Q213" i="1" s="1"/>
  <c r="O212" i="1"/>
  <c r="J212" i="1"/>
  <c r="I212" i="1"/>
  <c r="K212" i="1" s="1"/>
  <c r="O211" i="1"/>
  <c r="J211" i="1"/>
  <c r="I211" i="1"/>
  <c r="Q211" i="1" s="1"/>
  <c r="O210" i="1"/>
  <c r="J210" i="1"/>
  <c r="I210" i="1"/>
  <c r="Q210" i="1" s="1"/>
  <c r="O209" i="1"/>
  <c r="J209" i="1"/>
  <c r="I209" i="1"/>
  <c r="O208" i="1"/>
  <c r="J208" i="1"/>
  <c r="I208" i="1"/>
  <c r="Q208" i="1" s="1"/>
  <c r="O207" i="1"/>
  <c r="J207" i="1"/>
  <c r="I207" i="1"/>
  <c r="Q207" i="1" s="1"/>
  <c r="O206" i="1"/>
  <c r="J206" i="1"/>
  <c r="I206" i="1"/>
  <c r="K206" i="1" s="1"/>
  <c r="O205" i="1"/>
  <c r="J205" i="1"/>
  <c r="I205" i="1"/>
  <c r="Q205" i="1" s="1"/>
  <c r="O204" i="1"/>
  <c r="J204" i="1"/>
  <c r="I204" i="1"/>
  <c r="Q204" i="1" s="1"/>
  <c r="O203" i="1"/>
  <c r="J203" i="1"/>
  <c r="I203" i="1"/>
  <c r="K205" i="1" s="1"/>
  <c r="O202" i="1"/>
  <c r="J202" i="1"/>
  <c r="I202" i="1"/>
  <c r="Q202" i="1" s="1"/>
  <c r="O201" i="1"/>
  <c r="J201" i="1"/>
  <c r="I201" i="1"/>
  <c r="Q201" i="1" s="1"/>
  <c r="O200" i="1"/>
  <c r="J200" i="1"/>
  <c r="I200" i="1"/>
  <c r="O199" i="1"/>
  <c r="J199" i="1"/>
  <c r="I199" i="1"/>
  <c r="Q199" i="1" s="1"/>
  <c r="O198" i="1"/>
  <c r="J198" i="1"/>
  <c r="I198" i="1"/>
  <c r="Q198" i="1" s="1"/>
  <c r="O197" i="1"/>
  <c r="J197" i="1"/>
  <c r="I197" i="1"/>
  <c r="K198" i="1" s="1"/>
  <c r="O196" i="1"/>
  <c r="J196" i="1"/>
  <c r="I196" i="1"/>
  <c r="Q196" i="1" s="1"/>
  <c r="O195" i="1"/>
  <c r="J195" i="1"/>
  <c r="I195" i="1"/>
  <c r="Q195" i="1" s="1"/>
  <c r="O194" i="1"/>
  <c r="J194" i="1"/>
  <c r="I194" i="1"/>
  <c r="O193" i="1"/>
  <c r="J193" i="1"/>
  <c r="I193" i="1"/>
  <c r="Q193" i="1" s="1"/>
  <c r="O192" i="1"/>
  <c r="J192" i="1"/>
  <c r="I192" i="1"/>
  <c r="Q192" i="1" s="1"/>
  <c r="O191" i="1"/>
  <c r="J191" i="1"/>
  <c r="I191" i="1"/>
  <c r="O190" i="1"/>
  <c r="J190" i="1"/>
  <c r="I190" i="1"/>
  <c r="Q190" i="1" s="1"/>
  <c r="O189" i="1"/>
  <c r="J189" i="1"/>
  <c r="I189" i="1"/>
  <c r="Q189" i="1" s="1"/>
  <c r="O188" i="1"/>
  <c r="J188" i="1"/>
  <c r="I188" i="1"/>
  <c r="O187" i="1"/>
  <c r="J187" i="1"/>
  <c r="I187" i="1"/>
  <c r="Q187" i="1" s="1"/>
  <c r="O186" i="1"/>
  <c r="J186" i="1"/>
  <c r="I186" i="1"/>
  <c r="Q186" i="1" s="1"/>
  <c r="O185" i="1"/>
  <c r="J185" i="1"/>
  <c r="I185" i="1"/>
  <c r="Q185" i="1" s="1"/>
  <c r="O184" i="1"/>
  <c r="J184" i="1"/>
  <c r="I184" i="1"/>
  <c r="Q184" i="1" s="1"/>
  <c r="O183" i="1"/>
  <c r="J183" i="1"/>
  <c r="I183" i="1"/>
  <c r="Q183" i="1" s="1"/>
  <c r="O182" i="1"/>
  <c r="J182" i="1"/>
  <c r="I182" i="1"/>
  <c r="K184" i="1" s="1"/>
  <c r="O181" i="1"/>
  <c r="J181" i="1"/>
  <c r="I181" i="1"/>
  <c r="Q181" i="1" s="1"/>
  <c r="O180" i="1"/>
  <c r="J180" i="1"/>
  <c r="I180" i="1"/>
  <c r="Q180" i="1" s="1"/>
  <c r="O179" i="1"/>
  <c r="J179" i="1"/>
  <c r="I179" i="1"/>
  <c r="O178" i="1"/>
  <c r="J178" i="1"/>
  <c r="I178" i="1"/>
  <c r="Q178" i="1" s="1"/>
  <c r="O177" i="1"/>
  <c r="J177" i="1"/>
  <c r="I177" i="1"/>
  <c r="Q177" i="1" s="1"/>
  <c r="O176" i="1"/>
  <c r="J176" i="1"/>
  <c r="I176" i="1"/>
  <c r="O175" i="1"/>
  <c r="J175" i="1"/>
  <c r="I175" i="1"/>
  <c r="Q175" i="1" s="1"/>
  <c r="O174" i="1"/>
  <c r="J174" i="1"/>
  <c r="I174" i="1"/>
  <c r="Q174" i="1" s="1"/>
  <c r="O173" i="1"/>
  <c r="J173" i="1"/>
  <c r="I173" i="1"/>
  <c r="K175" i="1" s="1"/>
  <c r="O172" i="1"/>
  <c r="J172" i="1"/>
  <c r="I172" i="1"/>
  <c r="Q172" i="1" s="1"/>
  <c r="O171" i="1"/>
  <c r="J171" i="1"/>
  <c r="I171" i="1"/>
  <c r="Q171" i="1" s="1"/>
  <c r="O170" i="1"/>
  <c r="J170" i="1"/>
  <c r="I170" i="1"/>
  <c r="Q170" i="1" s="1"/>
  <c r="O169" i="1"/>
  <c r="J169" i="1"/>
  <c r="I169" i="1"/>
  <c r="Q169" i="1" s="1"/>
  <c r="O168" i="1"/>
  <c r="J168" i="1"/>
  <c r="I168" i="1"/>
  <c r="Q168" i="1" s="1"/>
  <c r="O167" i="1"/>
  <c r="J167" i="1"/>
  <c r="I167" i="1"/>
  <c r="Q167" i="1" s="1"/>
  <c r="O166" i="1"/>
  <c r="J166" i="1"/>
  <c r="I166" i="1"/>
  <c r="Q166" i="1" s="1"/>
  <c r="O165" i="1"/>
  <c r="J165" i="1"/>
  <c r="I165" i="1"/>
  <c r="Q165" i="1" s="1"/>
  <c r="O164" i="1"/>
  <c r="J164" i="1"/>
  <c r="I164" i="1"/>
  <c r="K166" i="1" s="1"/>
  <c r="O163" i="1"/>
  <c r="J163" i="1"/>
  <c r="I163" i="1"/>
  <c r="Q163" i="1" s="1"/>
  <c r="O162" i="1"/>
  <c r="J162" i="1"/>
  <c r="I162" i="1"/>
  <c r="Q162" i="1" s="1"/>
  <c r="O161" i="1"/>
  <c r="J161" i="1"/>
  <c r="I161" i="1"/>
  <c r="O160" i="1"/>
  <c r="J160" i="1"/>
  <c r="I160" i="1"/>
  <c r="Q160" i="1" s="1"/>
  <c r="O159" i="1"/>
  <c r="J159" i="1"/>
  <c r="I159" i="1"/>
  <c r="Q159" i="1" s="1"/>
  <c r="O158" i="1"/>
  <c r="J158" i="1"/>
  <c r="I158" i="1"/>
  <c r="O157" i="1"/>
  <c r="J157" i="1"/>
  <c r="I157" i="1"/>
  <c r="Q157" i="1" s="1"/>
  <c r="O156" i="1"/>
  <c r="J156" i="1"/>
  <c r="I156" i="1"/>
  <c r="Q156" i="1" s="1"/>
  <c r="O155" i="1"/>
  <c r="J155" i="1"/>
  <c r="I155" i="1"/>
  <c r="O154" i="1"/>
  <c r="J154" i="1"/>
  <c r="I154" i="1"/>
  <c r="Q154" i="1" s="1"/>
  <c r="O153" i="1"/>
  <c r="J153" i="1"/>
  <c r="I153" i="1"/>
  <c r="Q153" i="1" s="1"/>
  <c r="O152" i="1"/>
  <c r="J152" i="1"/>
  <c r="I152" i="1"/>
  <c r="K154" i="1" s="1"/>
  <c r="O151" i="1"/>
  <c r="J151" i="1"/>
  <c r="I151" i="1"/>
  <c r="Q151" i="1" s="1"/>
  <c r="O150" i="1"/>
  <c r="J150" i="1"/>
  <c r="I150" i="1"/>
  <c r="Q150" i="1" s="1"/>
  <c r="O149" i="1"/>
  <c r="J149" i="1"/>
  <c r="I149" i="1"/>
  <c r="K151" i="1" s="1"/>
  <c r="O148" i="1"/>
  <c r="J148" i="1"/>
  <c r="I148" i="1"/>
  <c r="Q148" i="1" s="1"/>
  <c r="O147" i="1"/>
  <c r="J147" i="1"/>
  <c r="I147" i="1"/>
  <c r="Q147" i="1" s="1"/>
  <c r="O146" i="1"/>
  <c r="J146" i="1"/>
  <c r="I146" i="1"/>
  <c r="K148" i="1" s="1"/>
  <c r="O145" i="1"/>
  <c r="J145" i="1"/>
  <c r="I145" i="1"/>
  <c r="Q145" i="1" s="1"/>
  <c r="O144" i="1"/>
  <c r="J144" i="1"/>
  <c r="I144" i="1"/>
  <c r="Q144" i="1" s="1"/>
  <c r="O143" i="1"/>
  <c r="J143" i="1"/>
  <c r="I143" i="1"/>
  <c r="O142" i="1"/>
  <c r="J142" i="1"/>
  <c r="I142" i="1"/>
  <c r="Q142" i="1" s="1"/>
  <c r="O141" i="1"/>
  <c r="J141" i="1"/>
  <c r="I141" i="1"/>
  <c r="Q141" i="1" s="1"/>
  <c r="O140" i="1"/>
  <c r="J140" i="1"/>
  <c r="I140" i="1"/>
  <c r="K141" i="1" s="1"/>
  <c r="O139" i="1"/>
  <c r="J139" i="1"/>
  <c r="I139" i="1"/>
  <c r="Q139" i="1" s="1"/>
  <c r="O138" i="1"/>
  <c r="J138" i="1"/>
  <c r="I138" i="1"/>
  <c r="Q138" i="1" s="1"/>
  <c r="O137" i="1"/>
  <c r="J137" i="1"/>
  <c r="I137" i="1"/>
  <c r="O136" i="1"/>
  <c r="J136" i="1"/>
  <c r="I136" i="1"/>
  <c r="Q136" i="1" s="1"/>
  <c r="O135" i="1"/>
  <c r="J135" i="1"/>
  <c r="I135" i="1"/>
  <c r="Q135" i="1" s="1"/>
  <c r="O134" i="1"/>
  <c r="J134" i="1"/>
  <c r="I134" i="1"/>
  <c r="K136" i="1" s="1"/>
  <c r="O133" i="1"/>
  <c r="J133" i="1"/>
  <c r="I133" i="1"/>
  <c r="Q133" i="1" s="1"/>
  <c r="O132" i="1"/>
  <c r="J132" i="1"/>
  <c r="I132" i="1"/>
  <c r="Q132" i="1" s="1"/>
  <c r="O131" i="1"/>
  <c r="J131" i="1"/>
  <c r="I131" i="1"/>
  <c r="K131" i="1" s="1"/>
  <c r="O130" i="1"/>
  <c r="J130" i="1"/>
  <c r="I130" i="1"/>
  <c r="Q130" i="1" s="1"/>
  <c r="O129" i="1"/>
  <c r="J129" i="1"/>
  <c r="I129" i="1"/>
  <c r="Q129" i="1" s="1"/>
  <c r="O128" i="1"/>
  <c r="J128" i="1"/>
  <c r="I128" i="1"/>
  <c r="O127" i="1"/>
  <c r="J127" i="1"/>
  <c r="I127" i="1"/>
  <c r="Q127" i="1" s="1"/>
  <c r="O126" i="1"/>
  <c r="J126" i="1"/>
  <c r="I126" i="1"/>
  <c r="Q126" i="1" s="1"/>
  <c r="O125" i="1"/>
  <c r="J125" i="1"/>
  <c r="I125" i="1"/>
  <c r="O124" i="1"/>
  <c r="J124" i="1"/>
  <c r="I124" i="1"/>
  <c r="Q124" i="1" s="1"/>
  <c r="O123" i="1"/>
  <c r="J123" i="1"/>
  <c r="I123" i="1"/>
  <c r="Q123" i="1" s="1"/>
  <c r="O122" i="1"/>
  <c r="J122" i="1"/>
  <c r="I122" i="1"/>
  <c r="O121" i="1"/>
  <c r="J121" i="1"/>
  <c r="I121" i="1"/>
  <c r="Q121" i="1" s="1"/>
  <c r="O120" i="1"/>
  <c r="J120" i="1"/>
  <c r="I120" i="1"/>
  <c r="Q120" i="1" s="1"/>
  <c r="O119" i="1"/>
  <c r="J119" i="1"/>
  <c r="I119" i="1"/>
  <c r="K120" i="1" s="1"/>
  <c r="O118" i="1"/>
  <c r="J118" i="1"/>
  <c r="I118" i="1"/>
  <c r="Q118" i="1" s="1"/>
  <c r="O117" i="1"/>
  <c r="J117" i="1"/>
  <c r="I117" i="1"/>
  <c r="Q117" i="1" s="1"/>
  <c r="O116" i="1"/>
  <c r="J116" i="1"/>
  <c r="I116" i="1"/>
  <c r="K118" i="1" s="1"/>
  <c r="O115" i="1"/>
  <c r="J115" i="1"/>
  <c r="I115" i="1"/>
  <c r="Q115" i="1" s="1"/>
  <c r="O114" i="1"/>
  <c r="J114" i="1"/>
  <c r="I114" i="1"/>
  <c r="Q114" i="1" s="1"/>
  <c r="O113" i="1"/>
  <c r="J113" i="1"/>
  <c r="I113" i="1"/>
  <c r="O112" i="1"/>
  <c r="J112" i="1"/>
  <c r="I112" i="1"/>
  <c r="Q112" i="1" s="1"/>
  <c r="O111" i="1"/>
  <c r="J111" i="1"/>
  <c r="I111" i="1"/>
  <c r="Q111" i="1" s="1"/>
  <c r="O110" i="1"/>
  <c r="J110" i="1"/>
  <c r="I110" i="1"/>
  <c r="K111" i="1" s="1"/>
  <c r="O109" i="1"/>
  <c r="J109" i="1"/>
  <c r="I109" i="1"/>
  <c r="Q109" i="1" s="1"/>
  <c r="O108" i="1"/>
  <c r="J108" i="1"/>
  <c r="I108" i="1"/>
  <c r="Q108" i="1" s="1"/>
  <c r="O107" i="1"/>
  <c r="J107" i="1"/>
  <c r="I107" i="1"/>
  <c r="K109" i="1" s="1"/>
  <c r="O106" i="1"/>
  <c r="J106" i="1"/>
  <c r="I106" i="1"/>
  <c r="Q106" i="1" s="1"/>
  <c r="O105" i="1"/>
  <c r="J105" i="1"/>
  <c r="I105" i="1"/>
  <c r="Q105" i="1" s="1"/>
  <c r="O104" i="1"/>
  <c r="J104" i="1"/>
  <c r="I104" i="1"/>
  <c r="Q104" i="1" s="1"/>
  <c r="O103" i="1"/>
  <c r="J103" i="1"/>
  <c r="I103" i="1"/>
  <c r="Q103" i="1" s="1"/>
  <c r="O102" i="1"/>
  <c r="J102" i="1"/>
  <c r="I102" i="1"/>
  <c r="Q102" i="1" s="1"/>
  <c r="O101" i="1"/>
  <c r="J101" i="1"/>
  <c r="I101" i="1"/>
  <c r="K103" i="1" s="1"/>
  <c r="O100" i="1"/>
  <c r="J100" i="1"/>
  <c r="I100" i="1"/>
  <c r="Q100" i="1" s="1"/>
  <c r="O99" i="1"/>
  <c r="J99" i="1"/>
  <c r="I99" i="1"/>
  <c r="Q99" i="1" s="1"/>
  <c r="O98" i="1"/>
  <c r="J98" i="1"/>
  <c r="I98" i="1"/>
  <c r="K100" i="1" s="1"/>
  <c r="O97" i="1"/>
  <c r="J97" i="1"/>
  <c r="I97" i="1"/>
  <c r="Q97" i="1" s="1"/>
  <c r="O96" i="1"/>
  <c r="J96" i="1"/>
  <c r="I96" i="1"/>
  <c r="Q96" i="1" s="1"/>
  <c r="O95" i="1"/>
  <c r="J95" i="1"/>
  <c r="I95" i="1"/>
  <c r="O94" i="1"/>
  <c r="J94" i="1"/>
  <c r="I94" i="1"/>
  <c r="Q94" i="1" s="1"/>
  <c r="O93" i="1"/>
  <c r="J93" i="1"/>
  <c r="I93" i="1"/>
  <c r="Q93" i="1" s="1"/>
  <c r="O92" i="1"/>
  <c r="J92" i="1"/>
  <c r="I92" i="1"/>
  <c r="O91" i="1"/>
  <c r="J91" i="1"/>
  <c r="I91" i="1"/>
  <c r="Q91" i="1" s="1"/>
  <c r="O90" i="1"/>
  <c r="J90" i="1"/>
  <c r="I90" i="1"/>
  <c r="Q90" i="1" s="1"/>
  <c r="O89" i="1"/>
  <c r="J89" i="1"/>
  <c r="I89" i="1"/>
  <c r="O88" i="1"/>
  <c r="J88" i="1"/>
  <c r="I88" i="1"/>
  <c r="Q88" i="1" s="1"/>
  <c r="O87" i="1"/>
  <c r="J87" i="1"/>
  <c r="I87" i="1"/>
  <c r="Q87" i="1" s="1"/>
  <c r="O86" i="1"/>
  <c r="J86" i="1"/>
  <c r="I86" i="1"/>
  <c r="M85" i="1"/>
  <c r="J85" i="1"/>
  <c r="I85" i="1"/>
  <c r="Q85" i="1" s="1"/>
  <c r="M84" i="1"/>
  <c r="J84" i="1"/>
  <c r="I84" i="1"/>
  <c r="Q84" i="1" s="1"/>
  <c r="M83" i="1"/>
  <c r="J83" i="1"/>
  <c r="I83" i="1"/>
  <c r="O82" i="1"/>
  <c r="J82" i="1"/>
  <c r="I82" i="1"/>
  <c r="Q82" i="1" s="1"/>
  <c r="O81" i="1"/>
  <c r="J81" i="1"/>
  <c r="I81" i="1"/>
  <c r="Q81" i="1" s="1"/>
  <c r="O80" i="1"/>
  <c r="J80" i="1"/>
  <c r="I80" i="1"/>
  <c r="K80" i="1" s="1"/>
  <c r="O79" i="1"/>
  <c r="J79" i="1"/>
  <c r="I79" i="1"/>
  <c r="Q79" i="1" s="1"/>
  <c r="O78" i="1"/>
  <c r="J78" i="1"/>
  <c r="I78" i="1"/>
  <c r="Q78" i="1" s="1"/>
  <c r="O77" i="1"/>
  <c r="J77" i="1"/>
  <c r="I77" i="1"/>
  <c r="K77" i="1" s="1"/>
  <c r="K79" i="1" s="1"/>
  <c r="M76" i="1"/>
  <c r="J76" i="1"/>
  <c r="I76" i="1"/>
  <c r="Q76" i="1" s="1"/>
  <c r="M75" i="1"/>
  <c r="J75" i="1"/>
  <c r="I75" i="1"/>
  <c r="Q75" i="1" s="1"/>
  <c r="M74" i="1"/>
  <c r="J74" i="1"/>
  <c r="I74" i="1"/>
  <c r="K74" i="1" s="1"/>
  <c r="O73" i="1"/>
  <c r="J73" i="1"/>
  <c r="I73" i="1"/>
  <c r="Q73" i="1" s="1"/>
  <c r="O72" i="1"/>
  <c r="J72" i="1"/>
  <c r="I72" i="1"/>
  <c r="Q72" i="1" s="1"/>
  <c r="O71" i="1"/>
  <c r="J71" i="1"/>
  <c r="I71" i="1"/>
  <c r="Q71" i="1" s="1"/>
  <c r="O70" i="1"/>
  <c r="J70" i="1"/>
  <c r="I70" i="1"/>
  <c r="Q70" i="1" s="1"/>
  <c r="O69" i="1"/>
  <c r="J69" i="1"/>
  <c r="I69" i="1"/>
  <c r="Q69" i="1" s="1"/>
  <c r="O68" i="1"/>
  <c r="J68" i="1"/>
  <c r="I68" i="1"/>
  <c r="Q68" i="1" s="1"/>
  <c r="O67" i="1"/>
  <c r="J67" i="1"/>
  <c r="I67" i="1"/>
  <c r="Q67" i="1" s="1"/>
  <c r="O66" i="1"/>
  <c r="J66" i="1"/>
  <c r="I66" i="1"/>
  <c r="Q66" i="1" s="1"/>
  <c r="O65" i="1"/>
  <c r="J65" i="1"/>
  <c r="I65" i="1"/>
  <c r="O64" i="1"/>
  <c r="J64" i="1"/>
  <c r="I64" i="1"/>
  <c r="Q64" i="1" s="1"/>
  <c r="O63" i="1"/>
  <c r="J63" i="1"/>
  <c r="I63" i="1"/>
  <c r="Q63" i="1" s="1"/>
  <c r="O62" i="1"/>
  <c r="J62" i="1"/>
  <c r="I62" i="1"/>
  <c r="O61" i="1"/>
  <c r="J61" i="1"/>
  <c r="I61" i="1"/>
  <c r="Q61" i="1" s="1"/>
  <c r="O60" i="1"/>
  <c r="J60" i="1"/>
  <c r="I60" i="1"/>
  <c r="Q60" i="1" s="1"/>
  <c r="O59" i="1"/>
  <c r="J59" i="1"/>
  <c r="I59" i="1"/>
  <c r="Q59" i="1" s="1"/>
  <c r="O58" i="1"/>
  <c r="J58" i="1"/>
  <c r="I58" i="1"/>
  <c r="Q58" i="1" s="1"/>
  <c r="O57" i="1"/>
  <c r="J57" i="1"/>
  <c r="I57" i="1"/>
  <c r="Q57" i="1" s="1"/>
  <c r="O56" i="1"/>
  <c r="J56" i="1"/>
  <c r="I56" i="1"/>
  <c r="O55" i="1"/>
  <c r="J55" i="1"/>
  <c r="I55" i="1"/>
  <c r="Q55" i="1" s="1"/>
  <c r="O54" i="1"/>
  <c r="J54" i="1"/>
  <c r="I54" i="1"/>
  <c r="Q54" i="1" s="1"/>
  <c r="O53" i="1"/>
  <c r="J53" i="1"/>
  <c r="I53" i="1"/>
  <c r="Q53" i="1" s="1"/>
  <c r="O52" i="1"/>
  <c r="J52" i="1"/>
  <c r="I52" i="1"/>
  <c r="Q52" i="1" s="1"/>
  <c r="O51" i="1"/>
  <c r="J51" i="1"/>
  <c r="I51" i="1"/>
  <c r="Q51" i="1" s="1"/>
  <c r="O50" i="1"/>
  <c r="J50" i="1"/>
  <c r="I50" i="1"/>
  <c r="K50" i="1" s="1"/>
  <c r="M49" i="1"/>
  <c r="J49" i="1"/>
  <c r="I49" i="1"/>
  <c r="Q49" i="1" s="1"/>
  <c r="M48" i="1"/>
  <c r="J48" i="1"/>
  <c r="I48" i="1"/>
  <c r="Q48" i="1" s="1"/>
  <c r="M47" i="1"/>
  <c r="O47" i="1" s="1"/>
  <c r="J47" i="1"/>
  <c r="I47" i="1"/>
  <c r="O46" i="1"/>
  <c r="J46" i="1"/>
  <c r="I46" i="1"/>
  <c r="Q46" i="1" s="1"/>
  <c r="O45" i="1"/>
  <c r="J45" i="1"/>
  <c r="I45" i="1"/>
  <c r="Q45" i="1" s="1"/>
  <c r="O44" i="1"/>
  <c r="J44" i="1"/>
  <c r="I44" i="1"/>
  <c r="K44" i="1" s="1"/>
  <c r="O43" i="1"/>
  <c r="J43" i="1"/>
  <c r="I43" i="1"/>
  <c r="Q43" i="1" s="1"/>
  <c r="O42" i="1"/>
  <c r="J42" i="1"/>
  <c r="I42" i="1"/>
  <c r="Q42" i="1" s="1"/>
  <c r="O41" i="1"/>
  <c r="J41" i="1"/>
  <c r="I41" i="1"/>
  <c r="O37" i="1"/>
  <c r="J37" i="1"/>
  <c r="I37" i="1"/>
  <c r="Q37" i="1" s="1"/>
  <c r="O36" i="1"/>
  <c r="J36" i="1"/>
  <c r="I36" i="1"/>
  <c r="Q36" i="1" s="1"/>
  <c r="O35" i="1"/>
  <c r="J35" i="1"/>
  <c r="I35" i="1"/>
  <c r="O34" i="1"/>
  <c r="J34" i="1"/>
  <c r="I34" i="1"/>
  <c r="Q34" i="1" s="1"/>
  <c r="O33" i="1"/>
  <c r="J33" i="1"/>
  <c r="I33" i="1"/>
  <c r="Q33" i="1" s="1"/>
  <c r="O32" i="1"/>
  <c r="J32" i="1"/>
  <c r="I32" i="1"/>
  <c r="O31" i="1"/>
  <c r="J31" i="1"/>
  <c r="I31" i="1"/>
  <c r="Q31" i="1" s="1"/>
  <c r="O30" i="1"/>
  <c r="J30" i="1"/>
  <c r="I30" i="1"/>
  <c r="Q30" i="1" s="1"/>
  <c r="O29" i="1"/>
  <c r="J29" i="1"/>
  <c r="I29" i="1"/>
  <c r="O28" i="1"/>
  <c r="J28" i="1"/>
  <c r="I28" i="1"/>
  <c r="Q28" i="1" s="1"/>
  <c r="O27" i="1"/>
  <c r="J27" i="1"/>
  <c r="I27" i="1"/>
  <c r="Q27" i="1" s="1"/>
  <c r="O26" i="1"/>
  <c r="J26" i="1"/>
  <c r="I26" i="1"/>
  <c r="O25" i="1"/>
  <c r="J25" i="1"/>
  <c r="I25" i="1"/>
  <c r="Q25" i="1" s="1"/>
  <c r="O24" i="1"/>
  <c r="J24" i="1"/>
  <c r="I24" i="1"/>
  <c r="Q24" i="1" s="1"/>
  <c r="O23" i="1"/>
  <c r="J23" i="1"/>
  <c r="I23" i="1"/>
  <c r="O22" i="1"/>
  <c r="J22" i="1"/>
  <c r="I22" i="1"/>
  <c r="Q22" i="1" s="1"/>
  <c r="O21" i="1"/>
  <c r="J21" i="1"/>
  <c r="I21" i="1"/>
  <c r="Q21" i="1" s="1"/>
  <c r="O20" i="1"/>
  <c r="J20" i="1"/>
  <c r="I20" i="1"/>
  <c r="K20" i="1" s="1"/>
  <c r="O19" i="1"/>
  <c r="J19" i="1"/>
  <c r="I19" i="1"/>
  <c r="Q19" i="1" s="1"/>
  <c r="O18" i="1"/>
  <c r="J18" i="1"/>
  <c r="I18" i="1"/>
  <c r="Q18" i="1" s="1"/>
  <c r="O17" i="1"/>
  <c r="J17" i="1"/>
  <c r="I17" i="1"/>
  <c r="O16" i="1"/>
  <c r="J16" i="1"/>
  <c r="I16" i="1"/>
  <c r="Q16" i="1" s="1"/>
  <c r="O15" i="1"/>
  <c r="J15" i="1"/>
  <c r="I15" i="1"/>
  <c r="Q15" i="1" s="1"/>
  <c r="O14" i="1"/>
  <c r="J14" i="1"/>
  <c r="I14" i="1"/>
  <c r="K15" i="1" s="1"/>
  <c r="O13" i="1"/>
  <c r="J13" i="1"/>
  <c r="I13" i="1"/>
  <c r="Q13" i="1" s="1"/>
  <c r="O12" i="1"/>
  <c r="J12" i="1"/>
  <c r="I12" i="1"/>
  <c r="Q12" i="1" s="1"/>
  <c r="O11" i="1"/>
  <c r="J11" i="1"/>
  <c r="I11" i="1"/>
  <c r="O10" i="1"/>
  <c r="J10" i="1"/>
  <c r="I10" i="1"/>
  <c r="Q10" i="1" s="1"/>
  <c r="O9" i="1"/>
  <c r="J9" i="1"/>
  <c r="I9" i="1"/>
  <c r="Q9" i="1" s="1"/>
  <c r="O8" i="1"/>
  <c r="J8" i="1"/>
  <c r="I8" i="1"/>
  <c r="O7" i="1"/>
  <c r="J7" i="1"/>
  <c r="I7" i="1"/>
  <c r="Q7" i="1" s="1"/>
  <c r="O6" i="1"/>
  <c r="J6" i="1"/>
  <c r="I6" i="1"/>
  <c r="Q6" i="1" s="1"/>
  <c r="O5" i="1"/>
  <c r="J5" i="1"/>
  <c r="I5" i="1"/>
  <c r="K6" i="1" s="1"/>
  <c r="O4" i="1"/>
  <c r="J4" i="1"/>
  <c r="I4" i="1"/>
  <c r="Q4" i="1" s="1"/>
  <c r="O3" i="1"/>
  <c r="J3" i="1"/>
  <c r="I3" i="1"/>
  <c r="Q3" i="1" s="1"/>
  <c r="O2" i="1"/>
  <c r="J2" i="1"/>
  <c r="N185" i="1" l="1"/>
  <c r="N211" i="1"/>
  <c r="K185" i="1"/>
  <c r="N174" i="1"/>
  <c r="K186" i="1"/>
  <c r="N162" i="1"/>
  <c r="N31" i="1"/>
  <c r="K112" i="1"/>
  <c r="N22" i="1"/>
  <c r="N72" i="1"/>
  <c r="N55" i="1"/>
  <c r="Q110" i="1"/>
  <c r="N36" i="1"/>
  <c r="Q50" i="1"/>
  <c r="K102" i="1"/>
  <c r="Q134" i="1"/>
  <c r="K35" i="1"/>
  <c r="K37" i="1"/>
  <c r="K204" i="1"/>
  <c r="Q203" i="1"/>
  <c r="K203" i="1"/>
  <c r="O74" i="1"/>
  <c r="O76" i="1"/>
  <c r="K47" i="1"/>
  <c r="Q47" i="1"/>
  <c r="Q137" i="1"/>
  <c r="K139" i="1"/>
  <c r="K138" i="1"/>
  <c r="N128" i="1"/>
  <c r="N130" i="1"/>
  <c r="N129" i="1"/>
  <c r="K21" i="1"/>
  <c r="Q20" i="1"/>
  <c r="O84" i="1"/>
  <c r="O85" i="1"/>
  <c r="K144" i="1"/>
  <c r="Q143" i="1"/>
  <c r="O49" i="1"/>
  <c r="O48" i="1"/>
  <c r="K137" i="1"/>
  <c r="K101" i="1"/>
  <c r="N173" i="1"/>
  <c r="N212" i="1"/>
  <c r="N198" i="1"/>
  <c r="N79" i="1"/>
  <c r="Q101" i="1"/>
  <c r="N26" i="1"/>
  <c r="N193" i="1"/>
  <c r="K211" i="1"/>
  <c r="Q209" i="1"/>
  <c r="Q56" i="1"/>
  <c r="K56" i="1"/>
  <c r="K58" i="1" s="1"/>
  <c r="K190" i="1"/>
  <c r="Q188" i="1"/>
  <c r="N205" i="1"/>
  <c r="N204" i="1"/>
  <c r="N203" i="1"/>
  <c r="K209" i="1"/>
  <c r="N20" i="1"/>
  <c r="K135" i="1"/>
  <c r="K134" i="1"/>
  <c r="N157" i="1"/>
  <c r="N156" i="1"/>
  <c r="N155" i="1"/>
  <c r="Q191" i="1"/>
  <c r="K193" i="1"/>
  <c r="K192" i="1"/>
  <c r="K142" i="1"/>
  <c r="Q140" i="1"/>
  <c r="K140" i="1"/>
  <c r="N171" i="1"/>
  <c r="K5" i="1"/>
  <c r="Q5" i="1"/>
  <c r="K191" i="1"/>
  <c r="N53" i="1"/>
  <c r="N144" i="1"/>
  <c r="K53" i="1"/>
  <c r="K54" i="1" s="1"/>
  <c r="N177" i="1"/>
  <c r="N69" i="1"/>
  <c r="N71" i="1"/>
  <c r="O75" i="1"/>
  <c r="K36" i="1"/>
  <c r="N137" i="1"/>
  <c r="N187" i="1"/>
  <c r="K43" i="1"/>
  <c r="K42" i="1"/>
  <c r="K87" i="1"/>
  <c r="K88" i="1"/>
  <c r="K86" i="1"/>
  <c r="N188" i="1"/>
  <c r="N190" i="1"/>
  <c r="N189" i="1"/>
  <c r="N30" i="1"/>
  <c r="N29" i="1"/>
  <c r="N77" i="1"/>
  <c r="O83" i="1"/>
  <c r="N145" i="1"/>
  <c r="K31" i="1"/>
  <c r="K30" i="1"/>
  <c r="K2" i="1"/>
  <c r="K3" i="1"/>
  <c r="N135" i="1"/>
  <c r="N134" i="1"/>
  <c r="N136" i="1"/>
  <c r="K159" i="1"/>
  <c r="Q158" i="1"/>
  <c r="K158" i="1"/>
  <c r="K160" i="1"/>
  <c r="K208" i="1"/>
  <c r="Q29" i="1"/>
  <c r="N70" i="1"/>
  <c r="Q77" i="1"/>
  <c r="Q86" i="1"/>
  <c r="K123" i="1"/>
  <c r="Q122" i="1"/>
  <c r="K124" i="1"/>
  <c r="N159" i="1"/>
  <c r="N158" i="1"/>
  <c r="N160" i="1"/>
  <c r="N165" i="1"/>
  <c r="N166" i="1"/>
  <c r="K33" i="1"/>
  <c r="Q32" i="1"/>
  <c r="K32" i="1"/>
  <c r="K34" i="1"/>
  <c r="N169" i="1"/>
  <c r="N168" i="1"/>
  <c r="N167" i="1"/>
  <c r="K8" i="1"/>
  <c r="K9" i="1"/>
  <c r="Q8" i="1"/>
  <c r="K76" i="1"/>
  <c r="K75" i="1"/>
  <c r="K18" i="1"/>
  <c r="K19" i="1"/>
  <c r="K68" i="1"/>
  <c r="N78" i="1"/>
  <c r="K127" i="1"/>
  <c r="K126" i="1"/>
  <c r="K125" i="1"/>
  <c r="Q125" i="1"/>
  <c r="I40" i="1"/>
  <c r="Q40" i="1" s="1"/>
  <c r="Q83" i="1"/>
  <c r="K83" i="1"/>
  <c r="N161" i="1"/>
  <c r="N163" i="1"/>
  <c r="K14" i="1"/>
  <c r="Q14" i="1"/>
  <c r="K16" i="1"/>
  <c r="K93" i="1"/>
  <c r="K92" i="1"/>
  <c r="Q92" i="1"/>
  <c r="N143" i="1"/>
  <c r="N35" i="1"/>
  <c r="N37" i="1"/>
  <c r="K78" i="1"/>
  <c r="Q35" i="1"/>
  <c r="J38" i="1"/>
  <c r="I38" i="1"/>
  <c r="K38" i="1" s="1"/>
  <c r="Q44" i="1"/>
  <c r="K62" i="1"/>
  <c r="K63" i="1" s="1"/>
  <c r="Q62" i="1"/>
  <c r="N68" i="1"/>
  <c r="Q74" i="1"/>
  <c r="Q113" i="1"/>
  <c r="K113" i="1"/>
  <c r="K114" i="1"/>
  <c r="N121" i="1"/>
  <c r="N120" i="1"/>
  <c r="N119" i="1"/>
  <c r="Q176" i="1"/>
  <c r="K177" i="1"/>
  <c r="N139" i="1"/>
  <c r="N186" i="1"/>
  <c r="K22" i="1"/>
  <c r="N181" i="1"/>
  <c r="K187" i="1"/>
  <c r="K105" i="1"/>
  <c r="K106" i="1"/>
  <c r="N138" i="1"/>
  <c r="K189" i="1"/>
  <c r="K188" i="1"/>
  <c r="K197" i="1"/>
  <c r="Q197" i="1"/>
  <c r="K199" i="1"/>
  <c r="N175" i="1"/>
  <c r="K210" i="1"/>
  <c r="N73" i="1"/>
  <c r="N81" i="1"/>
  <c r="N146" i="1"/>
  <c r="N208" i="1"/>
  <c r="K81" i="1"/>
  <c r="K82" i="1"/>
  <c r="K163" i="1"/>
  <c r="K161" i="1"/>
  <c r="Q161" i="1"/>
  <c r="K162" i="1"/>
  <c r="Q80" i="1"/>
  <c r="N13" i="1"/>
  <c r="N11" i="1"/>
  <c r="N12" i="1"/>
  <c r="N152" i="1"/>
  <c r="N153" i="1"/>
  <c r="N154" i="1"/>
  <c r="K169" i="1"/>
  <c r="K167" i="1"/>
  <c r="K168" i="1"/>
  <c r="K27" i="1"/>
  <c r="Q26" i="1"/>
  <c r="K26" i="1"/>
  <c r="K52" i="1"/>
  <c r="K51" i="1"/>
  <c r="K96" i="1"/>
  <c r="Q95" i="1"/>
  <c r="Q116" i="1"/>
  <c r="K117" i="1"/>
  <c r="Q89" i="1"/>
  <c r="K89" i="1"/>
  <c r="K91" i="1"/>
  <c r="K95" i="1"/>
  <c r="N118" i="1"/>
  <c r="N116" i="1"/>
  <c r="N117" i="1"/>
  <c r="Q200" i="1"/>
  <c r="K200" i="1"/>
  <c r="K202" i="1"/>
  <c r="K201" i="1"/>
  <c r="K130" i="1"/>
  <c r="K128" i="1"/>
  <c r="Q128" i="1"/>
  <c r="K129" i="1"/>
  <c r="N27" i="1"/>
  <c r="Q11" i="1"/>
  <c r="K11" i="1"/>
  <c r="K13" i="1"/>
  <c r="K12" i="1"/>
  <c r="K90" i="1"/>
  <c r="K28" i="1"/>
  <c r="K157" i="1"/>
  <c r="K155" i="1"/>
  <c r="K156" i="1"/>
  <c r="Q155" i="1"/>
  <c r="Q23" i="1"/>
  <c r="K23" i="1"/>
  <c r="K24" i="1"/>
  <c r="Q179" i="1"/>
  <c r="K180" i="1"/>
  <c r="K179" i="1"/>
  <c r="K181" i="1"/>
  <c r="K215" i="1"/>
  <c r="K216" i="1"/>
  <c r="Q215" i="1"/>
  <c r="K217" i="1"/>
  <c r="N82" i="1"/>
  <c r="N215" i="1"/>
  <c r="N217" i="1"/>
  <c r="N216" i="1"/>
  <c r="K65" i="1"/>
  <c r="Q65" i="1"/>
  <c r="K116" i="1"/>
  <c r="N80" i="1"/>
  <c r="N213" i="1"/>
  <c r="N214" i="1"/>
  <c r="J40" i="1"/>
  <c r="K59" i="1"/>
  <c r="K25" i="1"/>
  <c r="N28" i="1"/>
  <c r="J39" i="1"/>
  <c r="O38" i="1"/>
  <c r="I39" i="1"/>
  <c r="Q39" i="1" s="1"/>
  <c r="O40" i="1"/>
  <c r="O39" i="1"/>
  <c r="N54" i="1"/>
  <c r="K97" i="1"/>
  <c r="K149" i="1"/>
  <c r="K150" i="1"/>
  <c r="Q149" i="1"/>
  <c r="N172" i="1"/>
  <c r="N170" i="1"/>
  <c r="N202" i="1"/>
  <c r="N201" i="1"/>
  <c r="N200" i="1"/>
  <c r="K165" i="1"/>
  <c r="Q164" i="1"/>
  <c r="K99" i="1"/>
  <c r="Q98" i="1"/>
  <c r="K46" i="1"/>
  <c r="K45" i="1"/>
  <c r="K147" i="1"/>
  <c r="Q146" i="1"/>
  <c r="K164" i="1"/>
  <c r="N182" i="1"/>
  <c r="N184" i="1"/>
  <c r="N183" i="1"/>
  <c r="N191" i="1"/>
  <c r="N192" i="1"/>
  <c r="K17" i="1"/>
  <c r="K98" i="1"/>
  <c r="K132" i="1"/>
  <c r="K133" i="1"/>
  <c r="Q131" i="1"/>
  <c r="N147" i="1"/>
  <c r="N164" i="1"/>
  <c r="Q194" i="1"/>
  <c r="K194" i="1"/>
  <c r="K196" i="1"/>
  <c r="K195" i="1"/>
  <c r="Q206" i="1"/>
  <c r="K207" i="1"/>
  <c r="N210" i="1"/>
  <c r="N209" i="1"/>
  <c r="K182" i="1"/>
  <c r="K183" i="1"/>
  <c r="K71" i="1"/>
  <c r="N148" i="1"/>
  <c r="N21" i="1"/>
  <c r="Q41" i="1"/>
  <c r="K41" i="1"/>
  <c r="K146" i="1"/>
  <c r="Q182" i="1"/>
  <c r="N207" i="1"/>
  <c r="N206" i="1"/>
  <c r="N196" i="1"/>
  <c r="N195" i="1"/>
  <c r="K121" i="1"/>
  <c r="K119" i="1"/>
  <c r="K107" i="1"/>
  <c r="K108" i="1"/>
  <c r="Q17" i="1"/>
  <c r="Q107" i="1"/>
  <c r="Q119" i="1"/>
  <c r="K153" i="1"/>
  <c r="Q152" i="1"/>
  <c r="K152" i="1"/>
  <c r="Q173" i="1"/>
  <c r="K174" i="1"/>
  <c r="K173" i="1"/>
  <c r="N176" i="1"/>
  <c r="N194" i="1"/>
  <c r="K178" i="1"/>
  <c r="N179" i="1"/>
  <c r="N180" i="1"/>
  <c r="K7" i="1"/>
  <c r="N178" i="1"/>
  <c r="K94" i="1"/>
  <c r="K110" i="1"/>
  <c r="K122" i="1"/>
  <c r="K176" i="1"/>
  <c r="K145" i="1"/>
  <c r="K143" i="1"/>
  <c r="K171" i="1"/>
  <c r="K170" i="1"/>
  <c r="K172" i="1"/>
  <c r="K4" i="1"/>
  <c r="K10" i="1"/>
  <c r="K29" i="1"/>
  <c r="K104" i="1"/>
  <c r="N199" i="1"/>
  <c r="K115" i="1"/>
  <c r="N197" i="1"/>
  <c r="Q212" i="1"/>
  <c r="K213" i="1"/>
  <c r="K214" i="1"/>
  <c r="K49" i="1" l="1"/>
  <c r="K48" i="1"/>
  <c r="K57" i="1"/>
  <c r="K40" i="1"/>
  <c r="K39" i="1"/>
  <c r="K64" i="1"/>
  <c r="K55" i="1"/>
  <c r="N40" i="1"/>
  <c r="Q38" i="1"/>
  <c r="K70" i="1"/>
  <c r="K69" i="1"/>
  <c r="N38" i="1"/>
  <c r="K85" i="1"/>
  <c r="K84" i="1"/>
  <c r="N39" i="1"/>
  <c r="K72" i="1"/>
  <c r="K73" i="1"/>
  <c r="K66" i="1"/>
  <c r="K67" i="1"/>
  <c r="K60" i="1"/>
  <c r="K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tc={5A694ED8-350A-463C-9387-663DB6C6B906}</author>
  </authors>
  <commentList>
    <comment ref="O1" authorId="0" shapeId="0" xr:uid="{5A694ED8-350A-463C-9387-663DB6C6B906}">
      <text>
        <t>[Threaded comment]
Your version of Excel allows you to read this threaded comment; however, any edits to it will get removed if the file is opened in a newer version of Excel. Learn more: https://go.microsoft.com/fwlink/?linkid=870924
Comment:
    If Fiscal Year is Preliminary then this number represents the Actions Completed (On Time + Overdue) out of the Total. If Fiscal Year is NOT Preliminary then this number represents the Actions On Time out of the Total.</t>
      </text>
    </comment>
  </commentList>
</comments>
</file>

<file path=xl/sharedStrings.xml><?xml version="1.0" encoding="utf-8"?>
<sst xmlns="http://schemas.openxmlformats.org/spreadsheetml/2006/main" count="2385" uniqueCount="75">
  <si>
    <t>Time Period</t>
  </si>
  <si>
    <t>PDUFA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</si>
  <si>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</si>
  <si>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</si>
  <si>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</si>
  <si>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</si>
  <si>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</si>
  <si>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</si>
  <si>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</si>
  <si>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</si>
  <si>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</si>
  <si>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</si>
  <si>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Data As Of</t>
  </si>
  <si>
    <t>Percent of Total</t>
  </si>
  <si>
    <t>On Time</t>
  </si>
  <si>
    <t>N</t>
  </si>
  <si>
    <t>Pending</t>
  </si>
  <si>
    <t>Overdue</t>
  </si>
  <si>
    <t>Goal Met</t>
  </si>
  <si>
    <t>Goal Not Met</t>
  </si>
  <si>
    <t>Meeting Management</t>
  </si>
  <si>
    <t>Meeting Minutes for All Meeting Types</t>
  </si>
  <si>
    <t>30 days</t>
  </si>
  <si>
    <t>Preliminary Response for Type B(EOP) Meetings</t>
  </si>
  <si>
    <t>5 days</t>
  </si>
  <si>
    <t>Type A Meeting Requests***</t>
  </si>
  <si>
    <t>14 days</t>
  </si>
  <si>
    <t>Type A Meetings Scheduled***</t>
  </si>
  <si>
    <t>Type A Written Response</t>
  </si>
  <si>
    <t>Type B Meeting Requests</t>
  </si>
  <si>
    <t>21 days</t>
  </si>
  <si>
    <t>Type B Meetings Scheduled</t>
  </si>
  <si>
    <t>60 days</t>
  </si>
  <si>
    <t>Type B Written Response</t>
  </si>
  <si>
    <t>Type B(EOP) Meeting Requests</t>
  </si>
  <si>
    <t>Type B(EOP) Meetings Scheduled</t>
  </si>
  <si>
    <t>70 days</t>
  </si>
  <si>
    <t>Type B(EOP) Written Response</t>
  </si>
  <si>
    <t>Type C Meeting Requests</t>
  </si>
  <si>
    <t>Type C Meetings Scheduled</t>
  </si>
  <si>
    <t>75 days</t>
  </si>
  <si>
    <t>Type C Written Response</t>
  </si>
  <si>
    <t>Preliminary Response for Type D Meetings**</t>
  </si>
  <si>
    <t>Preliminary Response for Type INTERACT Meetings**</t>
  </si>
  <si>
    <t>Type D Meeting Requests**</t>
  </si>
  <si>
    <t>Type D Meetings Scheduled**</t>
  </si>
  <si>
    <t>50 days</t>
  </si>
  <si>
    <t>Type D Written Response**</t>
  </si>
  <si>
    <t>Type INTERACT Meeting Requests**</t>
  </si>
  <si>
    <t>Type INTERACT Meetings Scheduled**</t>
  </si>
  <si>
    <t>Type INTERACT Written Response**</t>
  </si>
  <si>
    <t>Y</t>
  </si>
  <si>
    <t>Will Not Meet Goal</t>
  </si>
  <si>
    <t>Will Meet Goal</t>
  </si>
  <si>
    <t>Currently Meeting, Pending</t>
  </si>
  <si>
    <t>30 Days</t>
  </si>
  <si>
    <t>5 Days</t>
  </si>
  <si>
    <t>14 Days</t>
  </si>
  <si>
    <t>21 Days</t>
  </si>
  <si>
    <t>60 Days</t>
  </si>
  <si>
    <t>70 Days</t>
  </si>
  <si>
    <t>75 Days</t>
  </si>
  <si>
    <t>50 Days</t>
  </si>
  <si>
    <t>Currently Not Meeting, Pending</t>
  </si>
  <si>
    <t>Undesignated</t>
  </si>
  <si>
    <t>Goal Timeline 2</t>
  </si>
  <si>
    <t>within</t>
  </si>
  <si>
    <t>no later than</t>
  </si>
  <si>
    <t>No Later Than</t>
  </si>
  <si>
    <t xml:space="preserve"> after meeting date</t>
  </si>
  <si>
    <t xml:space="preserve"> prior to meeting date</t>
  </si>
  <si>
    <t>After Meeting Date</t>
  </si>
  <si>
    <t>Prior to Meeting Date</t>
  </si>
  <si>
    <t>Goal Timeline 3</t>
  </si>
  <si>
    <t>Actions Completed/On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</si>
</sst>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9" fontId="3" fillId="0" borderId="0" xfId="1" applyFont="1" applyFill="1"/>
    <xf numFmtId="14" fontId="3" fillId="0" borderId="0" xfId="0" applyNumberFormat="1" applyFont="1"/>
    <xf numFmtId="0" fontId="5" fillId="0" borderId="0" xfId="0" applyFont="1"/>
    <xf numFmtId="14" fontId="0" fillId="0" borderId="0" xfId="0" applyNumberFormat="1"/>
    <xf numFmtId="0" fontId="5" fillId="0" borderId="0" xfId="2" applyFont="1" applyFill="1"/>
    <xf numFmtId="9" fontId="5" fillId="0" borderId="0" xfId="1" applyFont="1" applyFill="1"/>
    <xf numFmtId="9" fontId="0" fillId="0" borderId="0" xfId="1" applyFont="1" applyFill="1"/>
    <xf numFmtId="0" fontId="0" fillId="0" borderId="0" xfId="0" applyAlignment="1">
      <alignment horizontal="right"/>
    </xf>
    <xf numFmtId="2" fontId="0" fillId="0" borderId="0" xfId="0" applyNumberFormat="1"/>
    <xf numFmtId="9" fontId="0" fillId="0" borderId="0" xfId="1" applyFont="1"/>
    <xf numFmtId="9" fontId="4" fillId="0" borderId="0" xfId="1" applyFont="1"/>
    <xf numFmtId="9" fontId="5" fillId="0" borderId="0" xfId="1" applyFont="1"/>
    <xf numFmtId="0" fontId="0" fillId="0" borderId="0" xfId="0" applyNumberFormat="1"/>
  </cellXfs>
  <cellStyles count="3">
    <cellStyle name="Neutral" xfId="2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lestine, Joshlyn *" id="{980D85EA-6C8B-45E4-AAA1-FEAA7F797533}" userId="S::Joshlyn.Celestine@fda.gov::85a236d2-8ef7-4ccc-be59-273ad9d1476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" dT="2026-06-15T15:20:33.79" personId="{980D85EA-6C8B-45E4-AAA1-FEAA7F797533}" id="{5A694ED8-350A-463C-9387-663DB6C6B906}">
    <text>If Fiscal Year is Preliminary then this number represents the Actions Completed (On Time + Overdue) out of the Total. If Fiscal Year is NOT Preliminary then this number represents the Actions On Time out of the Total.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8456-15E1-4A9C-A801-49B8B1FB0257}">
  <dimension ref="A1:R349"/>
  <sheetViews>
    <sheetView tabSelected="1" zoomScaleNormal="100" workbookViewId="0">
      <pane ySplit="1" topLeftCell="A2" activePane="bottomLeft" state="frozen"/>
      <selection activeCell="D1" sqref="D1"/>
      <selection pane="bottomLeft" activeCell="A2" sqref="A2"/>
    </sheetView>
  </sheetViews>
  <sheetFormatPr defaultRowHeight="15" x14ac:dyDescent="0.25"/>
  <cols>
    <col min="1" max="1" width="15.42578125" style="11" customWidth="1"/>
    <col min="2" max="2" width="38.85546875" customWidth="1"/>
    <col min="3" max="3" width="65.5703125" customWidth="1"/>
    <col min="4" max="4" width="10" customWidth="1"/>
    <col min="5" max="6" width="16" style="6" customWidth="1"/>
    <col min="7" max="7" width="20.7109375" customWidth="1"/>
    <col min="8" max="8" width="24.5703125" customWidth="1"/>
    <col min="9" max="9" width="9.28515625" customWidth="1"/>
    <col min="10" max="10" width="18.140625" style="15" customWidth="1"/>
    <col min="11" max="11" width="26.7109375" style="15" customWidth="1"/>
    <col min="12" max="12" width="15.85546875" style="10" customWidth="1"/>
    <col min="13" max="13" width="13.5703125" customWidth="1"/>
    <col min="14" max="14" width="26.5703125" style="6" customWidth="1"/>
    <col min="15" max="15" width="19.7109375" customWidth="1"/>
    <col min="16" max="16" width="12.42578125" style="7" customWidth="1"/>
    <col min="17" max="17" width="17.42578125" style="10" customWidth="1"/>
    <col min="18" max="18" width="13.5703125" bestFit="1" customWidth="1"/>
  </cols>
  <sheetData>
    <row r="1" spans="1:18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65</v>
      </c>
      <c r="H1" s="2" t="s">
        <v>73</v>
      </c>
      <c r="I1" s="2" t="s">
        <v>6</v>
      </c>
      <c r="J1" s="14" t="s">
        <v>7</v>
      </c>
      <c r="K1" s="14" t="s">
        <v>8</v>
      </c>
      <c r="L1" s="4" t="s">
        <v>9</v>
      </c>
      <c r="M1" s="2" t="s">
        <v>10</v>
      </c>
      <c r="N1" s="3" t="s">
        <v>11</v>
      </c>
      <c r="O1" s="2" t="s">
        <v>74</v>
      </c>
      <c r="P1" s="5" t="s">
        <v>12</v>
      </c>
      <c r="Q1" s="4" t="s">
        <v>13</v>
      </c>
      <c r="R1" s="2" t="s">
        <v>64</v>
      </c>
    </row>
    <row r="2" spans="1:18" x14ac:dyDescent="0.25">
      <c r="A2">
        <v>2021</v>
      </c>
      <c r="B2" t="s">
        <v>20</v>
      </c>
      <c r="C2" t="s">
        <v>21</v>
      </c>
      <c r="D2" t="s">
        <v>14</v>
      </c>
      <c r="E2">
        <v>1295</v>
      </c>
      <c r="F2" t="s">
        <v>66</v>
      </c>
      <c r="G2" t="s">
        <v>22</v>
      </c>
      <c r="H2" t="s">
        <v>69</v>
      </c>
      <c r="I2">
        <f>SUM($E2:$E4)</f>
        <v>1357</v>
      </c>
      <c r="J2" s="13">
        <f>IFERROR(E2/(E2+E4),0)</f>
        <v>0.95431098010316873</v>
      </c>
      <c r="K2" s="13">
        <f>IFERROR((E2+E3)/I2,0)</f>
        <v>0.95431098010316873</v>
      </c>
      <c r="L2" s="13">
        <v>0.9</v>
      </c>
      <c r="M2" t="s">
        <v>15</v>
      </c>
      <c r="N2" t="s">
        <v>18</v>
      </c>
      <c r="O2">
        <f>IF(M2="Y",(E2+E4),E2)</f>
        <v>1295</v>
      </c>
      <c r="P2" s="7">
        <v>44834</v>
      </c>
      <c r="Q2" s="13">
        <f t="shared" ref="Q2:Q65" si="0">IFERROR(E2/I2,0)</f>
        <v>0.95431098010316873</v>
      </c>
    </row>
    <row r="3" spans="1:18" x14ac:dyDescent="0.25">
      <c r="A3">
        <v>2021</v>
      </c>
      <c r="B3" t="s">
        <v>20</v>
      </c>
      <c r="C3" t="s">
        <v>21</v>
      </c>
      <c r="D3" t="s">
        <v>16</v>
      </c>
      <c r="E3">
        <v>0</v>
      </c>
      <c r="F3" t="s">
        <v>66</v>
      </c>
      <c r="G3" t="s">
        <v>22</v>
      </c>
      <c r="H3" t="s">
        <v>69</v>
      </c>
      <c r="I3">
        <f>SUM($E2:$E4)</f>
        <v>1357</v>
      </c>
      <c r="J3" s="13">
        <f>IFERROR(E2/(E2+E4),0)</f>
        <v>0.95431098010316873</v>
      </c>
      <c r="K3" s="13">
        <f>IFERROR((E2+E3)/I2,0)</f>
        <v>0.95431098010316873</v>
      </c>
      <c r="L3" s="13">
        <v>0.9</v>
      </c>
      <c r="M3" t="s">
        <v>15</v>
      </c>
      <c r="N3" t="s">
        <v>18</v>
      </c>
      <c r="O3">
        <f>IF(M2="Y",(E2+E4),E2)</f>
        <v>1295</v>
      </c>
      <c r="P3" s="7">
        <v>44834</v>
      </c>
      <c r="Q3" s="13">
        <f t="shared" si="0"/>
        <v>0</v>
      </c>
    </row>
    <row r="4" spans="1:18" x14ac:dyDescent="0.25">
      <c r="A4">
        <v>2021</v>
      </c>
      <c r="B4" t="s">
        <v>20</v>
      </c>
      <c r="C4" t="s">
        <v>21</v>
      </c>
      <c r="D4" t="s">
        <v>17</v>
      </c>
      <c r="E4">
        <v>62</v>
      </c>
      <c r="F4" t="s">
        <v>66</v>
      </c>
      <c r="G4" t="s">
        <v>22</v>
      </c>
      <c r="H4" t="s">
        <v>69</v>
      </c>
      <c r="I4">
        <f>SUM($E2:$E4)</f>
        <v>1357</v>
      </c>
      <c r="J4" s="13">
        <f>IFERROR(E2/(E2+E4),0)</f>
        <v>0.95431098010316873</v>
      </c>
      <c r="K4" s="13">
        <f>IFERROR((E2+E3)/I2,0)</f>
        <v>0.95431098010316873</v>
      </c>
      <c r="L4" s="13">
        <v>0.9</v>
      </c>
      <c r="M4" t="s">
        <v>15</v>
      </c>
      <c r="N4" t="s">
        <v>18</v>
      </c>
      <c r="O4">
        <f>IF(M2="Y",(E2+E4),E2)</f>
        <v>1295</v>
      </c>
      <c r="P4" s="7">
        <v>44834</v>
      </c>
      <c r="Q4" s="13">
        <f t="shared" si="0"/>
        <v>4.5689019896831246E-2</v>
      </c>
    </row>
    <row r="5" spans="1:18" x14ac:dyDescent="0.25">
      <c r="A5">
        <v>2021</v>
      </c>
      <c r="B5" t="s">
        <v>20</v>
      </c>
      <c r="C5" t="s">
        <v>23</v>
      </c>
      <c r="D5" t="s">
        <v>14</v>
      </c>
      <c r="E5">
        <v>221</v>
      </c>
      <c r="F5" t="s">
        <v>67</v>
      </c>
      <c r="G5" t="s">
        <v>24</v>
      </c>
      <c r="H5" t="s">
        <v>70</v>
      </c>
      <c r="I5">
        <f>SUM($E5:$E7)</f>
        <v>242</v>
      </c>
      <c r="J5" s="13">
        <f>IFERROR(E5/(E5+E7),0)</f>
        <v>0.91322314049586772</v>
      </c>
      <c r="K5" s="13">
        <f>IFERROR((E5+E6)/I5,0)</f>
        <v>0.91322314049586772</v>
      </c>
      <c r="L5" s="13">
        <v>0.9</v>
      </c>
      <c r="M5" t="s">
        <v>15</v>
      </c>
      <c r="N5" t="s">
        <v>18</v>
      </c>
      <c r="O5">
        <f>IF(M5="Y",(E5+E7),E5)</f>
        <v>221</v>
      </c>
      <c r="P5" s="7">
        <v>44834</v>
      </c>
      <c r="Q5" s="13">
        <f t="shared" si="0"/>
        <v>0.91322314049586772</v>
      </c>
    </row>
    <row r="6" spans="1:18" x14ac:dyDescent="0.25">
      <c r="A6">
        <v>2021</v>
      </c>
      <c r="B6" t="s">
        <v>20</v>
      </c>
      <c r="C6" t="s">
        <v>23</v>
      </c>
      <c r="D6" t="s">
        <v>16</v>
      </c>
      <c r="E6">
        <v>0</v>
      </c>
      <c r="F6" t="s">
        <v>67</v>
      </c>
      <c r="G6" t="s">
        <v>24</v>
      </c>
      <c r="H6" t="s">
        <v>70</v>
      </c>
      <c r="I6">
        <f>SUM($E5:$E7)</f>
        <v>242</v>
      </c>
      <c r="J6" s="13">
        <f>IFERROR(E5/(E5+E7),0)</f>
        <v>0.91322314049586772</v>
      </c>
      <c r="K6" s="13">
        <f>IFERROR((E5+E6)/I5,0)</f>
        <v>0.91322314049586772</v>
      </c>
      <c r="L6" s="13">
        <v>0.9</v>
      </c>
      <c r="M6" t="s">
        <v>15</v>
      </c>
      <c r="N6" t="s">
        <v>18</v>
      </c>
      <c r="O6">
        <f>IF(M5="Y",(E5+E7),E5)</f>
        <v>221</v>
      </c>
      <c r="P6" s="7">
        <v>44834</v>
      </c>
      <c r="Q6" s="13">
        <f t="shared" si="0"/>
        <v>0</v>
      </c>
    </row>
    <row r="7" spans="1:18" x14ac:dyDescent="0.25">
      <c r="A7">
        <v>2021</v>
      </c>
      <c r="B7" t="s">
        <v>20</v>
      </c>
      <c r="C7" t="s">
        <v>23</v>
      </c>
      <c r="D7" t="s">
        <v>17</v>
      </c>
      <c r="E7">
        <v>21</v>
      </c>
      <c r="F7" t="s">
        <v>67</v>
      </c>
      <c r="G7" t="s">
        <v>24</v>
      </c>
      <c r="H7" t="s">
        <v>70</v>
      </c>
      <c r="I7">
        <f>SUM($E5:$E7)</f>
        <v>242</v>
      </c>
      <c r="J7" s="13">
        <f>IFERROR(E5/(E5+E7),0)</f>
        <v>0.91322314049586772</v>
      </c>
      <c r="K7" s="13">
        <f>IFERROR((E5+E6)/I5,0)</f>
        <v>0.91322314049586772</v>
      </c>
      <c r="L7" s="13">
        <v>0.9</v>
      </c>
      <c r="M7" t="s">
        <v>15</v>
      </c>
      <c r="N7" t="s">
        <v>18</v>
      </c>
      <c r="O7">
        <f>IF(M5="Y",(E5+E7),E5)</f>
        <v>221</v>
      </c>
      <c r="P7" s="7">
        <v>44834</v>
      </c>
      <c r="Q7" s="13">
        <f t="shared" si="0"/>
        <v>8.6776859504132234E-2</v>
      </c>
    </row>
    <row r="8" spans="1:18" x14ac:dyDescent="0.25">
      <c r="A8">
        <v>2021</v>
      </c>
      <c r="B8" t="s">
        <v>20</v>
      </c>
      <c r="C8" t="s">
        <v>25</v>
      </c>
      <c r="D8" t="s">
        <v>14</v>
      </c>
      <c r="E8">
        <v>186</v>
      </c>
      <c r="F8" t="s">
        <v>66</v>
      </c>
      <c r="G8" t="s">
        <v>26</v>
      </c>
      <c r="I8">
        <f>SUM($E8:$E10)</f>
        <v>202</v>
      </c>
      <c r="J8" s="13">
        <f>IFERROR(E8/(E8+E10),0)</f>
        <v>0.92079207920792083</v>
      </c>
      <c r="K8" s="13">
        <f>IFERROR((E8+E9)/I8,0)</f>
        <v>0.92079207920792083</v>
      </c>
      <c r="L8" s="13">
        <v>0.9</v>
      </c>
      <c r="M8" t="s">
        <v>15</v>
      </c>
      <c r="N8" t="s">
        <v>18</v>
      </c>
      <c r="O8">
        <f>IF(M8="Y",(E8+E10),E8)</f>
        <v>186</v>
      </c>
      <c r="P8" s="7">
        <v>44834</v>
      </c>
      <c r="Q8" s="13">
        <f t="shared" si="0"/>
        <v>0.92079207920792083</v>
      </c>
    </row>
    <row r="9" spans="1:18" x14ac:dyDescent="0.25">
      <c r="A9">
        <v>2021</v>
      </c>
      <c r="B9" t="s">
        <v>20</v>
      </c>
      <c r="C9" t="s">
        <v>25</v>
      </c>
      <c r="D9" t="s">
        <v>16</v>
      </c>
      <c r="E9">
        <v>0</v>
      </c>
      <c r="F9" t="s">
        <v>66</v>
      </c>
      <c r="G9" t="s">
        <v>26</v>
      </c>
      <c r="I9">
        <f>SUM($E8:$E10)</f>
        <v>202</v>
      </c>
      <c r="J9" s="13">
        <f>IFERROR(E8/(E8+E10),0)</f>
        <v>0.92079207920792083</v>
      </c>
      <c r="K9" s="13">
        <f>IFERROR((E8+E9)/I8,0)</f>
        <v>0.92079207920792083</v>
      </c>
      <c r="L9" s="13">
        <v>0.9</v>
      </c>
      <c r="M9" t="s">
        <v>15</v>
      </c>
      <c r="N9" t="s">
        <v>18</v>
      </c>
      <c r="O9">
        <f>IF(M8="Y",(E8+E10),E8)</f>
        <v>186</v>
      </c>
      <c r="P9" s="7">
        <v>44834</v>
      </c>
      <c r="Q9" s="13">
        <f t="shared" si="0"/>
        <v>0</v>
      </c>
    </row>
    <row r="10" spans="1:18" x14ac:dyDescent="0.25">
      <c r="A10">
        <v>2021</v>
      </c>
      <c r="B10" t="s">
        <v>20</v>
      </c>
      <c r="C10" t="s">
        <v>25</v>
      </c>
      <c r="D10" t="s">
        <v>17</v>
      </c>
      <c r="E10">
        <v>16</v>
      </c>
      <c r="F10" t="s">
        <v>66</v>
      </c>
      <c r="G10" t="s">
        <v>26</v>
      </c>
      <c r="I10">
        <f>SUM($E8:$E10)</f>
        <v>202</v>
      </c>
      <c r="J10" s="13">
        <f>IFERROR(E8/(E8+E10),0)</f>
        <v>0.92079207920792083</v>
      </c>
      <c r="K10" s="13">
        <f>IFERROR((E8+E9)/I8,0)</f>
        <v>0.92079207920792083</v>
      </c>
      <c r="L10" s="13">
        <v>0.9</v>
      </c>
      <c r="M10" t="s">
        <v>15</v>
      </c>
      <c r="N10" t="s">
        <v>18</v>
      </c>
      <c r="O10">
        <f>IF(M8="Y",(E8+E10),E8)</f>
        <v>186</v>
      </c>
      <c r="P10" s="7">
        <v>44834</v>
      </c>
      <c r="Q10" s="13">
        <f t="shared" si="0"/>
        <v>7.9207920792079209E-2</v>
      </c>
    </row>
    <row r="11" spans="1:18" x14ac:dyDescent="0.25">
      <c r="A11">
        <v>2021</v>
      </c>
      <c r="B11" t="s">
        <v>20</v>
      </c>
      <c r="C11" t="s">
        <v>27</v>
      </c>
      <c r="D11" t="s">
        <v>14</v>
      </c>
      <c r="E11">
        <v>113</v>
      </c>
      <c r="F11" t="s">
        <v>66</v>
      </c>
      <c r="G11" t="s">
        <v>22</v>
      </c>
      <c r="I11">
        <f>SUM($E11:$E13)</f>
        <v>157</v>
      </c>
      <c r="J11" s="13">
        <f>IFERROR(E11/(E11+E13),0)</f>
        <v>0.71974522292993626</v>
      </c>
      <c r="K11" s="13">
        <f>IFERROR((E11+E12)/I11,0)</f>
        <v>0.71974522292993626</v>
      </c>
      <c r="L11" s="13">
        <v>0.9</v>
      </c>
      <c r="M11" t="s">
        <v>15</v>
      </c>
      <c r="N11" s="6" t="str">
        <f>IF(M11="Y",IF(AND(E11=0,E12=0,E13=0),"N/A",
IF(AND(E11=0,E12&gt;0,E13=0),"Currently Meeting, Pending",
IF(AND(E11&gt;0,E12&gt;0,J11+0.005&gt;=L11),"Currently Meeting, Pending",
IF(AND(E11&gt;0,E12&gt;=0,E13&gt;=0,J13+0.005&gt;=L13),"Will Meet Goal",
IF(AND(E11&gt;=0,E12=0,E13&gt;0,K13&lt;L13),"Will Not Meet Goal",
IF(AND(E11&gt;=0,E12&gt;0,E13&gt;0,J12&lt;L12),"Currently Not Meeting, Pending",
"ERROR")))))),
IF(AND(E11=0,E12=0,E13=0),"N/A",
IF(AND(E11=0,E12&gt;0,E13=0),"Goal Met",
IF(AND(E11&gt;0,E12&gt;0,J11+0.005&gt;=L11),"Goal Met",
IF(AND(E11&gt;0,E12&gt;=0,E13&gt;=0,J13+0.005&gt;=L13),"Goal Met",
IF(AND(E11&gt;=0,E12=0,E13&gt;0,J13&lt;L13),"Goal Not Met",
IF(AND(E11&gt;=0,E12&gt;0,E13&gt;0,J12&lt;L12),"Goal Not Met","ERROR")
))))))</f>
        <v>Goal Not Met</v>
      </c>
      <c r="O11">
        <f>IF(M11="Y",(E11+E13),E11)</f>
        <v>113</v>
      </c>
      <c r="P11" s="7">
        <v>44469</v>
      </c>
      <c r="Q11" s="13">
        <f t="shared" si="0"/>
        <v>0.71974522292993626</v>
      </c>
    </row>
    <row r="12" spans="1:18" x14ac:dyDescent="0.25">
      <c r="A12">
        <v>2021</v>
      </c>
      <c r="B12" t="s">
        <v>20</v>
      </c>
      <c r="C12" t="s">
        <v>27</v>
      </c>
      <c r="D12" t="s">
        <v>16</v>
      </c>
      <c r="E12">
        <v>0</v>
      </c>
      <c r="F12" t="s">
        <v>66</v>
      </c>
      <c r="G12" t="s">
        <v>22</v>
      </c>
      <c r="I12">
        <f>SUM($E11:$E13)</f>
        <v>157</v>
      </c>
      <c r="J12" s="13">
        <f>IFERROR(E11/(E11+E13),0)</f>
        <v>0.71974522292993626</v>
      </c>
      <c r="K12" s="13">
        <f>IFERROR((E11+E12)/I11,0)</f>
        <v>0.71974522292993626</v>
      </c>
      <c r="L12" s="13">
        <v>0.9</v>
      </c>
      <c r="M12" t="s">
        <v>15</v>
      </c>
      <c r="N12" s="6" t="str">
        <f>IF(M11="Y",IF(AND(E11=0,E12=0,E13=0),"N/A",
IF(AND(E11=0,E12&gt;0,E13=0),"Currently Meeting, Pending",
IF(AND(E11&gt;0,E12&gt;0,J11+0.005&gt;=L11),"Currently Meeting, Pending",
IF(AND(E11&gt;0,E12&gt;=0,E13&gt;=0,J13+0.005&gt;=L13),"Will Meet Goal",
IF(AND(E11&gt;=0,E12=0,E13&gt;0,K13&lt;L13),"Will Not Meet Goal",
IF(AND(E11&gt;=0,E12&gt;0,E13&gt;0,J12&lt;L12),"Currently Not Meeting, Pending",
"ERROR")))))),
IF(AND(E11=0,E12=0,E13=0),"N/A",
IF(AND(E11=0,E12&gt;0,E13=0),"Goal Met",
IF(AND(E11&gt;0,E12&gt;0,J11+0.005&gt;=L11),"Goal Met",
IF(AND(E11&gt;0,E12&gt;=0,E13&gt;=0,J13+0.005&gt;=L13),"Goal Met",
IF(AND(E11&gt;=0,E12=0,E13&gt;0,J13&lt;L13),"Goal Not Met",
IF(AND(E11&gt;=0,E12&gt;0,E13&gt;0,J12&lt;L12),"Goal Not Met","ERROR")
))))))</f>
        <v>Goal Not Met</v>
      </c>
      <c r="O12">
        <f>IF(M11="Y",(E11+E13),E11)</f>
        <v>113</v>
      </c>
      <c r="P12" s="7">
        <v>44469</v>
      </c>
      <c r="Q12" s="13">
        <f t="shared" si="0"/>
        <v>0</v>
      </c>
    </row>
    <row r="13" spans="1:18" x14ac:dyDescent="0.25">
      <c r="A13">
        <v>2021</v>
      </c>
      <c r="B13" t="s">
        <v>20</v>
      </c>
      <c r="C13" t="s">
        <v>27</v>
      </c>
      <c r="D13" t="s">
        <v>17</v>
      </c>
      <c r="E13">
        <v>44</v>
      </c>
      <c r="F13" t="s">
        <v>66</v>
      </c>
      <c r="G13" t="s">
        <v>22</v>
      </c>
      <c r="I13">
        <f>SUM($E11:$E13)</f>
        <v>157</v>
      </c>
      <c r="J13" s="13">
        <f>IFERROR(E11/(E11+E13),0)</f>
        <v>0.71974522292993626</v>
      </c>
      <c r="K13" s="13">
        <f>IFERROR((E11+E12)/I11,0)</f>
        <v>0.71974522292993626</v>
      </c>
      <c r="L13" s="13">
        <v>0.9</v>
      </c>
      <c r="M13" t="s">
        <v>15</v>
      </c>
      <c r="N13" s="6" t="str">
        <f>IF(M11="Y",IF(AND(E11=0,E12=0,E13=0),"N/A",
IF(AND(E11=0,E12&gt;0,E13=0),"Currently Meeting, Pending",
IF(AND(E11&gt;0,E12&gt;0,J11+0.005&gt;=L11),"Currently Meeting, Pending",
IF(AND(E11&gt;0,E12&gt;=0,E13&gt;=0,J13+0.005&gt;=L13),"Will Meet Goal",
IF(AND(E11&gt;=0,E12=0,E13&gt;0,K13&lt;L13),"Will Not Meet Goal",
IF(AND(E11&gt;=0,E12&gt;0,E13&gt;0,J12&lt;L12),"Currently Not Meeting, Pending",
"ERROR")))))),
IF(AND(E11=0,E12=0,E13=0),"N/A",
IF(AND(E11=0,E12&gt;0,E13=0),"Goal Met",
IF(AND(E11&gt;0,E12&gt;0,J11+0.005&gt;=L11),"Goal Met",
IF(AND(E11&gt;0,E12&gt;=0,E13&gt;=0,J13+0.005&gt;=L13),"Goal Met",
IF(AND(E11&gt;=0,E12=0,E13&gt;0,J13&lt;L13),"Goal Not Met",
IF(AND(E11&gt;=0,E12&gt;0,E13&gt;0,J12&lt;L12),"Goal Not Met","ERROR")
))))))</f>
        <v>Goal Not Met</v>
      </c>
      <c r="O13">
        <f>IF(M11="Y",(E11+E13),E11)</f>
        <v>113</v>
      </c>
      <c r="P13" s="7">
        <v>44469</v>
      </c>
      <c r="Q13" s="13">
        <f t="shared" si="0"/>
        <v>0.28025477707006369</v>
      </c>
    </row>
    <row r="14" spans="1:18" x14ac:dyDescent="0.25">
      <c r="A14">
        <v>2021</v>
      </c>
      <c r="B14" t="s">
        <v>20</v>
      </c>
      <c r="C14" t="s">
        <v>28</v>
      </c>
      <c r="D14" t="s">
        <v>14</v>
      </c>
      <c r="E14">
        <v>14</v>
      </c>
      <c r="F14" t="s">
        <v>66</v>
      </c>
      <c r="G14" t="s">
        <v>22</v>
      </c>
      <c r="I14">
        <f>SUM($E14:$E16)</f>
        <v>16</v>
      </c>
      <c r="J14" s="13">
        <f>IFERROR(E14/(E14+E16),0)</f>
        <v>0.875</v>
      </c>
      <c r="K14" s="13">
        <f>IFERROR((E14+E15)/I14,0)</f>
        <v>0.875</v>
      </c>
      <c r="L14" s="13">
        <v>0.9</v>
      </c>
      <c r="M14" t="s">
        <v>15</v>
      </c>
      <c r="N14" t="s">
        <v>19</v>
      </c>
      <c r="O14">
        <f>IF(M14="Y",(E14+E16),E14)</f>
        <v>14</v>
      </c>
      <c r="P14" s="7">
        <v>44469</v>
      </c>
      <c r="Q14" s="13">
        <f t="shared" si="0"/>
        <v>0.875</v>
      </c>
    </row>
    <row r="15" spans="1:18" x14ac:dyDescent="0.25">
      <c r="A15">
        <v>2021</v>
      </c>
      <c r="B15" t="s">
        <v>20</v>
      </c>
      <c r="C15" t="s">
        <v>28</v>
      </c>
      <c r="D15" t="s">
        <v>16</v>
      </c>
      <c r="E15">
        <v>0</v>
      </c>
      <c r="F15" t="s">
        <v>66</v>
      </c>
      <c r="G15" t="s">
        <v>22</v>
      </c>
      <c r="I15">
        <f>SUM($E14:$E16)</f>
        <v>16</v>
      </c>
      <c r="J15" s="13">
        <f>IFERROR(E14/(E14+E16),0)</f>
        <v>0.875</v>
      </c>
      <c r="K15" s="13">
        <f>IFERROR((E14+E15)/I14,0)</f>
        <v>0.875</v>
      </c>
      <c r="L15" s="13">
        <v>0.9</v>
      </c>
      <c r="M15" t="s">
        <v>15</v>
      </c>
      <c r="N15" t="s">
        <v>19</v>
      </c>
      <c r="O15">
        <f>IF(M14="Y",(E14+E16),E14)</f>
        <v>14</v>
      </c>
      <c r="P15" s="7">
        <v>44469</v>
      </c>
      <c r="Q15" s="13">
        <f t="shared" si="0"/>
        <v>0</v>
      </c>
    </row>
    <row r="16" spans="1:18" x14ac:dyDescent="0.25">
      <c r="A16">
        <v>2021</v>
      </c>
      <c r="B16" t="s">
        <v>20</v>
      </c>
      <c r="C16" t="s">
        <v>28</v>
      </c>
      <c r="D16" t="s">
        <v>17</v>
      </c>
      <c r="E16">
        <v>2</v>
      </c>
      <c r="F16" t="s">
        <v>66</v>
      </c>
      <c r="G16" t="s">
        <v>22</v>
      </c>
      <c r="I16">
        <f>SUM($E14:$E16)</f>
        <v>16</v>
      </c>
      <c r="J16" s="13">
        <f>IFERROR(E14/(E14+E16),0)</f>
        <v>0.875</v>
      </c>
      <c r="K16" s="13">
        <f>IFERROR((E14+E15)/I14,0)</f>
        <v>0.875</v>
      </c>
      <c r="L16" s="13">
        <v>0.9</v>
      </c>
      <c r="M16" t="s">
        <v>15</v>
      </c>
      <c r="N16" t="s">
        <v>19</v>
      </c>
      <c r="O16">
        <f>IF(M14="Y",(E14+E16),E14)</f>
        <v>14</v>
      </c>
      <c r="P16" s="7">
        <v>44469</v>
      </c>
      <c r="Q16" s="13">
        <f t="shared" si="0"/>
        <v>0.125</v>
      </c>
    </row>
    <row r="17" spans="1:17" x14ac:dyDescent="0.25">
      <c r="A17">
        <v>2021</v>
      </c>
      <c r="B17" t="s">
        <v>20</v>
      </c>
      <c r="C17" t="s">
        <v>29</v>
      </c>
      <c r="D17" t="s">
        <v>14</v>
      </c>
      <c r="E17">
        <v>2000</v>
      </c>
      <c r="F17" t="s">
        <v>66</v>
      </c>
      <c r="G17" t="s">
        <v>30</v>
      </c>
      <c r="I17">
        <f>SUM($E17:$E19)</f>
        <v>2191</v>
      </c>
      <c r="J17" s="13">
        <f>IFERROR(E17/(E17+E19),0)</f>
        <v>0.91282519397535367</v>
      </c>
      <c r="K17" s="13">
        <f>IFERROR((E17+E18)/I17,0)</f>
        <v>0.91282519397535367</v>
      </c>
      <c r="L17" s="13">
        <v>0.9</v>
      </c>
      <c r="M17" t="s">
        <v>15</v>
      </c>
      <c r="N17" t="s">
        <v>18</v>
      </c>
      <c r="O17">
        <f>IF(M17="Y",(E17+E19),E17)</f>
        <v>2000</v>
      </c>
      <c r="P17" s="7">
        <v>44834</v>
      </c>
      <c r="Q17" s="13">
        <f t="shared" si="0"/>
        <v>0.91282519397535367</v>
      </c>
    </row>
    <row r="18" spans="1:17" x14ac:dyDescent="0.25">
      <c r="A18">
        <v>2021</v>
      </c>
      <c r="B18" t="s">
        <v>20</v>
      </c>
      <c r="C18" t="s">
        <v>29</v>
      </c>
      <c r="D18" t="s">
        <v>16</v>
      </c>
      <c r="E18">
        <v>0</v>
      </c>
      <c r="F18" t="s">
        <v>66</v>
      </c>
      <c r="G18" t="s">
        <v>30</v>
      </c>
      <c r="I18">
        <f>SUM($E17:$E19)</f>
        <v>2191</v>
      </c>
      <c r="J18" s="13">
        <f>IFERROR(E17/(E17+E19),0)</f>
        <v>0.91282519397535367</v>
      </c>
      <c r="K18" s="13">
        <f>IFERROR((E17+E18)/I17,0)</f>
        <v>0.91282519397535367</v>
      </c>
      <c r="L18" s="13">
        <v>0.9</v>
      </c>
      <c r="M18" t="s">
        <v>15</v>
      </c>
      <c r="N18" t="s">
        <v>18</v>
      </c>
      <c r="O18">
        <f>IF(M17="Y",(E17+E19),E17)</f>
        <v>2000</v>
      </c>
      <c r="P18" s="7">
        <v>44834</v>
      </c>
      <c r="Q18" s="13">
        <f t="shared" si="0"/>
        <v>0</v>
      </c>
    </row>
    <row r="19" spans="1:17" x14ac:dyDescent="0.25">
      <c r="A19">
        <v>2021</v>
      </c>
      <c r="B19" t="s">
        <v>20</v>
      </c>
      <c r="C19" t="s">
        <v>29</v>
      </c>
      <c r="D19" t="s">
        <v>17</v>
      </c>
      <c r="E19">
        <v>191</v>
      </c>
      <c r="F19" t="s">
        <v>66</v>
      </c>
      <c r="G19" t="s">
        <v>30</v>
      </c>
      <c r="I19">
        <f>SUM($E17:$E19)</f>
        <v>2191</v>
      </c>
      <c r="J19" s="13">
        <f>IFERROR(E17/(E17+E19),0)</f>
        <v>0.91282519397535367</v>
      </c>
      <c r="K19" s="13">
        <f>IFERROR((E17+E18)/I17,0)</f>
        <v>0.91282519397535367</v>
      </c>
      <c r="L19" s="13">
        <v>0.9</v>
      </c>
      <c r="M19" t="s">
        <v>15</v>
      </c>
      <c r="N19" t="s">
        <v>18</v>
      </c>
      <c r="O19">
        <f>IF(M17="Y",(E17+E19),E17)</f>
        <v>2000</v>
      </c>
      <c r="P19" s="7">
        <v>44834</v>
      </c>
      <c r="Q19" s="13">
        <f t="shared" si="0"/>
        <v>8.7174806024646279E-2</v>
      </c>
    </row>
    <row r="20" spans="1:17" x14ac:dyDescent="0.25">
      <c r="A20">
        <v>2021</v>
      </c>
      <c r="B20" t="s">
        <v>20</v>
      </c>
      <c r="C20" t="s">
        <v>31</v>
      </c>
      <c r="D20" t="s">
        <v>14</v>
      </c>
      <c r="E20">
        <v>585</v>
      </c>
      <c r="F20" t="s">
        <v>66</v>
      </c>
      <c r="G20" t="s">
        <v>32</v>
      </c>
      <c r="I20">
        <f>SUM($E20:$E22)</f>
        <v>727</v>
      </c>
      <c r="J20" s="13">
        <f>IFERROR(E20/(E20+E22),0)</f>
        <v>0.80467675378266845</v>
      </c>
      <c r="K20" s="13">
        <f>IFERROR((E20+E21)/I20,0)</f>
        <v>0.80467675378266845</v>
      </c>
      <c r="L20" s="13">
        <v>0.9</v>
      </c>
      <c r="M20" t="s">
        <v>15</v>
      </c>
      <c r="N20" s="6" t="str">
        <f>IF(M20="Y",IF(AND(E20=0,E21=0,E22=0),"N/A",
IF(AND(E20=0,E21&gt;0,E22=0),"Currently Meeting, Pending",
IF(AND(E20&gt;0,E21&gt;0,J20+0.005&gt;=L20),"Currently Meeting, Pending",
IF(AND(E20&gt;0,E21&gt;=0,E22&gt;=0,J22+0.005&gt;=L22),"Will Meet Goal",
IF(AND(E20&gt;=0,E21=0,E22&gt;0,K22&lt;L22),"Will Not Meet Goal",
IF(AND(E20&gt;=0,E21&gt;0,E22&gt;0,J21&lt;L21),"Currently Not Meeting, Pending",
"ERROR")))))),
IF(AND(E20=0,E21=0,E22=0),"N/A",
IF(AND(E20=0,E21&gt;0,E22=0),"Goal Met",
IF(AND(E20&gt;0,E21&gt;0,J20+0.005&gt;=L20),"Goal Met",
IF(AND(E20&gt;0,E21&gt;=0,E22&gt;=0,J22+0.005&gt;=L22),"Goal Met",
IF(AND(E20&gt;=0,E21=0,E22&gt;0,J22&lt;L22),"Goal Not Met",
IF(AND(E20&gt;=0,E21&gt;0,E22&gt;0,J21&lt;L21),"Goal Not Met","ERROR")
))))))</f>
        <v>Goal Not Met</v>
      </c>
      <c r="O20">
        <f>IF(M20="Y",(E20+E22),E20)</f>
        <v>585</v>
      </c>
      <c r="P20" s="7">
        <v>44834</v>
      </c>
      <c r="Q20" s="13">
        <f t="shared" si="0"/>
        <v>0.80467675378266845</v>
      </c>
    </row>
    <row r="21" spans="1:17" x14ac:dyDescent="0.25">
      <c r="A21">
        <v>2021</v>
      </c>
      <c r="B21" t="s">
        <v>20</v>
      </c>
      <c r="C21" t="s">
        <v>31</v>
      </c>
      <c r="D21" t="s">
        <v>16</v>
      </c>
      <c r="E21">
        <v>0</v>
      </c>
      <c r="F21" t="s">
        <v>66</v>
      </c>
      <c r="G21" t="s">
        <v>32</v>
      </c>
      <c r="I21">
        <f>SUM($E20:$E22)</f>
        <v>727</v>
      </c>
      <c r="J21" s="13">
        <f>IFERROR(E20/(E20+E22),0)</f>
        <v>0.80467675378266845</v>
      </c>
      <c r="K21" s="13">
        <f>IFERROR((E20+E21)/I20,0)</f>
        <v>0.80467675378266845</v>
      </c>
      <c r="L21" s="13">
        <v>0.9</v>
      </c>
      <c r="M21" t="s">
        <v>15</v>
      </c>
      <c r="N21" s="6" t="str">
        <f>IF(M20="Y",IF(AND(E20=0,E21=0,E22=0),"N/A",
IF(AND(E20=0,E21&gt;0,E22=0),"Currently Meeting, Pending",
IF(AND(E20&gt;0,E21&gt;0,J20+0.005&gt;=L20),"Currently Meeting, Pending",
IF(AND(E20&gt;0,E21&gt;=0,E22&gt;=0,J22+0.005&gt;=L22),"Will Meet Goal",
IF(AND(E20&gt;=0,E21=0,E22&gt;0,K22&lt;L22),"Will Not Meet Goal",
IF(AND(E20&gt;=0,E21&gt;0,E22&gt;0,J21&lt;L21),"Currently Not Meeting, Pending",
"ERROR")))))),
IF(AND(E20=0,E21=0,E22=0),"N/A",
IF(AND(E20=0,E21&gt;0,E22=0),"Goal Met",
IF(AND(E20&gt;0,E21&gt;0,J20+0.005&gt;=L20),"Goal Met",
IF(AND(E20&gt;0,E21&gt;=0,E22&gt;=0,J22+0.005&gt;=L22),"Goal Met",
IF(AND(E20&gt;=0,E21=0,E22&gt;0,J22&lt;L22),"Goal Not Met",
IF(AND(E20&gt;=0,E21&gt;0,E22&gt;0,J21&lt;L21),"Goal Not Met","ERROR")
))))))</f>
        <v>Goal Not Met</v>
      </c>
      <c r="O21">
        <f>IF(M20="Y",(E20+E22),E20)</f>
        <v>585</v>
      </c>
      <c r="P21" s="7">
        <v>44834</v>
      </c>
      <c r="Q21" s="13">
        <f t="shared" si="0"/>
        <v>0</v>
      </c>
    </row>
    <row r="22" spans="1:17" x14ac:dyDescent="0.25">
      <c r="A22">
        <v>2021</v>
      </c>
      <c r="B22" t="s">
        <v>20</v>
      </c>
      <c r="C22" t="s">
        <v>31</v>
      </c>
      <c r="D22" t="s">
        <v>17</v>
      </c>
      <c r="E22">
        <v>142</v>
      </c>
      <c r="F22" t="s">
        <v>66</v>
      </c>
      <c r="G22" t="s">
        <v>32</v>
      </c>
      <c r="I22">
        <f>SUM($E20:$E22)</f>
        <v>727</v>
      </c>
      <c r="J22" s="13">
        <f>IFERROR(E20/(E20+E22),0)</f>
        <v>0.80467675378266845</v>
      </c>
      <c r="K22" s="13">
        <f>IFERROR((E20+E21)/I20,0)</f>
        <v>0.80467675378266845</v>
      </c>
      <c r="L22" s="13">
        <v>0.9</v>
      </c>
      <c r="M22" t="s">
        <v>15</v>
      </c>
      <c r="N22" s="6" t="str">
        <f>IF(M20="Y",IF(AND(E20=0,E21=0,E22=0),"N/A",
IF(AND(E20=0,E21&gt;0,E22=0),"Currently Meeting, Pending",
IF(AND(E20&gt;0,E21&gt;0,J20+0.005&gt;=L20),"Currently Meeting, Pending",
IF(AND(E20&gt;0,E21&gt;=0,E22&gt;=0,J22+0.005&gt;=L22),"Will Meet Goal",
IF(AND(E20&gt;=0,E21=0,E22&gt;0,K22&lt;L22),"Will Not Meet Goal",
IF(AND(E20&gt;=0,E21&gt;0,E22&gt;0,J21&lt;L21),"Currently Not Meeting, Pending",
"ERROR")))))),
IF(AND(E20=0,E21=0,E22=0),"N/A",
IF(AND(E20=0,E21&gt;0,E22=0),"Goal Met",
IF(AND(E20&gt;0,E21&gt;0,J20+0.005&gt;=L20),"Goal Met",
IF(AND(E20&gt;0,E21&gt;=0,E22&gt;=0,J22+0.005&gt;=L22),"Goal Met",
IF(AND(E20&gt;=0,E21=0,E22&gt;0,J22&lt;L22),"Goal Not Met",
IF(AND(E20&gt;=0,E21&gt;0,E22&gt;0,J21&lt;L21),"Goal Not Met","ERROR")
))))))</f>
        <v>Goal Not Met</v>
      </c>
      <c r="O22">
        <f>IF(M20="Y",(E20+E22),E20)</f>
        <v>585</v>
      </c>
      <c r="P22" s="7">
        <v>44834</v>
      </c>
      <c r="Q22" s="13">
        <f t="shared" si="0"/>
        <v>0.19532324621733149</v>
      </c>
    </row>
    <row r="23" spans="1:17" x14ac:dyDescent="0.25">
      <c r="A23">
        <v>2021</v>
      </c>
      <c r="B23" t="s">
        <v>20</v>
      </c>
      <c r="C23" t="s">
        <v>33</v>
      </c>
      <c r="D23" t="s">
        <v>14</v>
      </c>
      <c r="E23">
        <v>939</v>
      </c>
      <c r="F23" t="s">
        <v>66</v>
      </c>
      <c r="G23" t="s">
        <v>32</v>
      </c>
      <c r="I23">
        <f>SUM($E23:$E25)</f>
        <v>1344</v>
      </c>
      <c r="J23" s="13">
        <f>IFERROR(E23/(E23+E25),0)</f>
        <v>0.6986607142857143</v>
      </c>
      <c r="K23" s="13">
        <f>IFERROR((E23+E24)/I23,0)</f>
        <v>0.6986607142857143</v>
      </c>
      <c r="L23" s="13">
        <v>0.9</v>
      </c>
      <c r="M23" t="s">
        <v>15</v>
      </c>
      <c r="N23" t="s">
        <v>19</v>
      </c>
      <c r="O23">
        <f>IF(M23="Y",(E23+E25),E23)</f>
        <v>939</v>
      </c>
      <c r="P23" s="7">
        <v>44469</v>
      </c>
      <c r="Q23" s="13">
        <f t="shared" si="0"/>
        <v>0.6986607142857143</v>
      </c>
    </row>
    <row r="24" spans="1:17" x14ac:dyDescent="0.25">
      <c r="A24">
        <v>2021</v>
      </c>
      <c r="B24" t="s">
        <v>20</v>
      </c>
      <c r="C24" t="s">
        <v>33</v>
      </c>
      <c r="D24" t="s">
        <v>16</v>
      </c>
      <c r="E24">
        <v>0</v>
      </c>
      <c r="F24" t="s">
        <v>66</v>
      </c>
      <c r="G24" t="s">
        <v>32</v>
      </c>
      <c r="I24">
        <f>SUM($E23:$E25)</f>
        <v>1344</v>
      </c>
      <c r="J24" s="13">
        <f>IFERROR(E23/(E23+E25),0)</f>
        <v>0.6986607142857143</v>
      </c>
      <c r="K24" s="13">
        <f>IFERROR((E23+E24)/I23,0)</f>
        <v>0.6986607142857143</v>
      </c>
      <c r="L24" s="13">
        <v>0.9</v>
      </c>
      <c r="M24" t="s">
        <v>15</v>
      </c>
      <c r="N24" t="s">
        <v>19</v>
      </c>
      <c r="O24">
        <f>IF(M23="Y",(E23+E25),E23)</f>
        <v>939</v>
      </c>
      <c r="P24" s="7">
        <v>44469</v>
      </c>
      <c r="Q24" s="13">
        <f t="shared" si="0"/>
        <v>0</v>
      </c>
    </row>
    <row r="25" spans="1:17" x14ac:dyDescent="0.25">
      <c r="A25">
        <v>2021</v>
      </c>
      <c r="B25" t="s">
        <v>20</v>
      </c>
      <c r="C25" t="s">
        <v>33</v>
      </c>
      <c r="D25" t="s">
        <v>17</v>
      </c>
      <c r="E25">
        <v>405</v>
      </c>
      <c r="F25" t="s">
        <v>66</v>
      </c>
      <c r="G25" t="s">
        <v>32</v>
      </c>
      <c r="I25">
        <f>SUM($E23:$E25)</f>
        <v>1344</v>
      </c>
      <c r="J25" s="13">
        <f>IFERROR(E23/(E23+E25),0)</f>
        <v>0.6986607142857143</v>
      </c>
      <c r="K25" s="13">
        <f>IFERROR((E23+E24)/I23,0)</f>
        <v>0.6986607142857143</v>
      </c>
      <c r="L25" s="13">
        <v>0.9</v>
      </c>
      <c r="M25" t="s">
        <v>15</v>
      </c>
      <c r="N25" t="s">
        <v>19</v>
      </c>
      <c r="O25">
        <f>IF(M23="Y",(E23+E25),E23)</f>
        <v>939</v>
      </c>
      <c r="P25" s="7">
        <v>44469</v>
      </c>
      <c r="Q25" s="13">
        <f t="shared" si="0"/>
        <v>0.3013392857142857</v>
      </c>
    </row>
    <row r="26" spans="1:17" x14ac:dyDescent="0.25">
      <c r="A26">
        <v>2021</v>
      </c>
      <c r="B26" t="s">
        <v>20</v>
      </c>
      <c r="C26" t="s">
        <v>34</v>
      </c>
      <c r="D26" t="s">
        <v>14</v>
      </c>
      <c r="E26">
        <v>296</v>
      </c>
      <c r="F26" t="s">
        <v>66</v>
      </c>
      <c r="G26" t="s">
        <v>26</v>
      </c>
      <c r="I26">
        <f>SUM($E26:$E28)</f>
        <v>347</v>
      </c>
      <c r="J26" s="13">
        <f>IFERROR(E26/(E26+E28),0)</f>
        <v>0.85302593659942361</v>
      </c>
      <c r="K26" s="13">
        <f>IFERROR((E26+E27)/I26,0)</f>
        <v>0.85302593659942361</v>
      </c>
      <c r="L26" s="13">
        <v>0.9</v>
      </c>
      <c r="M26" t="s">
        <v>15</v>
      </c>
      <c r="N26" s="6" t="str">
        <f>IF(M26="Y",IF(AND(E26=0,E27=0,E28=0),"N/A",
IF(AND(E26=0,E27&gt;0,E28=0),"Currently Meeting, Pending",
IF(AND(E26&gt;0,E27&gt;0,J26+0.005&gt;=L26),"Currently Meeting, Pending",
IF(AND(E26&gt;0,E27&gt;=0,E28&gt;=0,J28+0.005&gt;=L28),"Will Meet Goal",
IF(AND(E26&gt;=0,E27=0,E28&gt;0,K28&lt;L28),"Will Not Meet Goal",
IF(AND(E26&gt;=0,E27&gt;0,E28&gt;0,J27&lt;L27),"Currently Not Meeting, Pending",
"ERROR")))))),
IF(AND(E26=0,E27=0,E28=0),"N/A",
IF(AND(E26=0,E27&gt;0,E28=0),"Goal Met",
IF(AND(E26&gt;0,E27&gt;0,J26+0.005&gt;=L26),"Goal Met",
IF(AND(E26&gt;0,E27&gt;=0,E28&gt;=0,J28+0.005&gt;=L28),"Goal Met",
IF(AND(E26&gt;=0,E27=0,E28&gt;0,J28&lt;L28),"Goal Not Met",
IF(AND(E26&gt;=0,E27&gt;0,E28&gt;0,J27&lt;L27),"Goal Not Met","ERROR")
))))))</f>
        <v>Goal Not Met</v>
      </c>
      <c r="O26">
        <f>IF(M26="Y",(E26+E28),E26)</f>
        <v>296</v>
      </c>
      <c r="P26" s="7">
        <v>44469</v>
      </c>
      <c r="Q26" s="13">
        <f t="shared" si="0"/>
        <v>0.85302593659942361</v>
      </c>
    </row>
    <row r="27" spans="1:17" x14ac:dyDescent="0.25">
      <c r="A27">
        <v>2021</v>
      </c>
      <c r="B27" t="s">
        <v>20</v>
      </c>
      <c r="C27" t="s">
        <v>34</v>
      </c>
      <c r="D27" t="s">
        <v>16</v>
      </c>
      <c r="E27">
        <v>0</v>
      </c>
      <c r="F27" t="s">
        <v>66</v>
      </c>
      <c r="G27" t="s">
        <v>26</v>
      </c>
      <c r="I27">
        <f>SUM($E26:$E28)</f>
        <v>347</v>
      </c>
      <c r="J27" s="13">
        <f>IFERROR(E26/(E26+E28),0)</f>
        <v>0.85302593659942361</v>
      </c>
      <c r="K27" s="13">
        <f>IFERROR((E26+E27)/I26,0)</f>
        <v>0.85302593659942361</v>
      </c>
      <c r="L27" s="13">
        <v>0.9</v>
      </c>
      <c r="M27" t="s">
        <v>15</v>
      </c>
      <c r="N27" s="6" t="str">
        <f>IF(M26="Y",IF(AND(E26=0,E27=0,E28=0),"N/A",
IF(AND(E26=0,E27&gt;0,E28=0),"Currently Meeting, Pending",
IF(AND(E26&gt;0,E27&gt;0,J26+0.005&gt;=L26),"Currently Meeting, Pending",
IF(AND(E26&gt;0,E27&gt;=0,E28&gt;=0,J28+0.005&gt;=L28),"Will Meet Goal",
IF(AND(E26&gt;=0,E27=0,E28&gt;0,K28&lt;L28),"Will Not Meet Goal",
IF(AND(E26&gt;=0,E27&gt;0,E28&gt;0,J27&lt;L27),"Currently Not Meeting, Pending",
"ERROR")))))),
IF(AND(E26=0,E27=0,E28=0),"N/A",
IF(AND(E26=0,E27&gt;0,E28=0),"Goal Met",
IF(AND(E26&gt;0,E27&gt;0,J26+0.005&gt;=L26),"Goal Met",
IF(AND(E26&gt;0,E27&gt;=0,E28&gt;=0,J28+0.005&gt;=L28),"Goal Met",
IF(AND(E26&gt;=0,E27=0,E28&gt;0,J28&lt;L28),"Goal Not Met",
IF(AND(E26&gt;=0,E27&gt;0,E28&gt;0,J27&lt;L27),"Goal Not Met","ERROR")
))))))</f>
        <v>Goal Not Met</v>
      </c>
      <c r="O27">
        <f>IF(M26="Y",(E26+E28),E26)</f>
        <v>296</v>
      </c>
      <c r="P27" s="7">
        <v>44469</v>
      </c>
      <c r="Q27" s="13">
        <f t="shared" si="0"/>
        <v>0</v>
      </c>
    </row>
    <row r="28" spans="1:17" x14ac:dyDescent="0.25">
      <c r="A28">
        <v>2021</v>
      </c>
      <c r="B28" t="s">
        <v>20</v>
      </c>
      <c r="C28" t="s">
        <v>34</v>
      </c>
      <c r="D28" t="s">
        <v>17</v>
      </c>
      <c r="E28">
        <v>51</v>
      </c>
      <c r="F28" t="s">
        <v>66</v>
      </c>
      <c r="G28" t="s">
        <v>26</v>
      </c>
      <c r="I28">
        <f>SUM($E26:$E28)</f>
        <v>347</v>
      </c>
      <c r="J28" s="13">
        <f>IFERROR(E26/(E26+E28),0)</f>
        <v>0.85302593659942361</v>
      </c>
      <c r="K28" s="13">
        <f>IFERROR((E26+E27)/I26,0)</f>
        <v>0.85302593659942361</v>
      </c>
      <c r="L28" s="13">
        <v>0.9</v>
      </c>
      <c r="M28" t="s">
        <v>15</v>
      </c>
      <c r="N28" s="6" t="str">
        <f>IF(M26="Y",IF(AND(E26=0,E27=0,E28=0),"N/A",
IF(AND(E26=0,E27&gt;0,E28=0),"Currently Meeting, Pending",
IF(AND(E26&gt;0,E27&gt;0,J26+0.005&gt;=L26),"Currently Meeting, Pending",
IF(AND(E26&gt;0,E27&gt;=0,E28&gt;=0,J28+0.005&gt;=L28),"Will Meet Goal",
IF(AND(E26&gt;=0,E27=0,E28&gt;0,K28&lt;L28),"Will Not Meet Goal",
IF(AND(E26&gt;=0,E27&gt;0,E28&gt;0,J27&lt;L27),"Currently Not Meeting, Pending",
"ERROR")))))),
IF(AND(E26=0,E27=0,E28=0),"N/A",
IF(AND(E26=0,E27&gt;0,E28=0),"Goal Met",
IF(AND(E26&gt;0,E27&gt;0,J26+0.005&gt;=L26),"Goal Met",
IF(AND(E26&gt;0,E27&gt;=0,E28&gt;=0,J28+0.005&gt;=L28),"Goal Met",
IF(AND(E26&gt;=0,E27=0,E28&gt;0,J28&lt;L28),"Goal Not Met",
IF(AND(E26&gt;=0,E27&gt;0,E28&gt;0,J27&lt;L27),"Goal Not Met","ERROR")
))))))</f>
        <v>Goal Not Met</v>
      </c>
      <c r="O28">
        <f>IF(M26="Y",(E26+E28),E26)</f>
        <v>296</v>
      </c>
      <c r="P28" s="7">
        <v>44469</v>
      </c>
      <c r="Q28" s="13">
        <f t="shared" si="0"/>
        <v>0.14697406340057637</v>
      </c>
    </row>
    <row r="29" spans="1:17" x14ac:dyDescent="0.25">
      <c r="A29">
        <v>2021</v>
      </c>
      <c r="B29" t="s">
        <v>20</v>
      </c>
      <c r="C29" t="s">
        <v>35</v>
      </c>
      <c r="D29" t="s">
        <v>14</v>
      </c>
      <c r="E29">
        <v>221</v>
      </c>
      <c r="F29" t="s">
        <v>66</v>
      </c>
      <c r="G29" t="s">
        <v>36</v>
      </c>
      <c r="I29">
        <f>SUM($E29:$E31)</f>
        <v>258</v>
      </c>
      <c r="J29" s="13">
        <f>IFERROR(E29/(E29+E31),0)</f>
        <v>0.85658914728682167</v>
      </c>
      <c r="K29" s="13">
        <f>IFERROR((E29+E30)/I29,0)</f>
        <v>0.85658914728682167</v>
      </c>
      <c r="L29" s="13">
        <v>0.9</v>
      </c>
      <c r="M29" t="s">
        <v>15</v>
      </c>
      <c r="N29" s="6" t="str">
        <f>IF(M29="Y",IF(AND(E29=0,E30=0,E31=0),"N/A",
IF(AND(E29=0,E30&gt;0,E31=0),"Currently Meeting, Pending",
IF(AND(E29&gt;0,E30&gt;0,J29+0.005&gt;=L29),"Currently Meeting, Pending",
IF(AND(E29&gt;0,E30&gt;=0,E31&gt;=0,J31+0.005&gt;=L31),"Will Meet Goal",
IF(AND(E29&gt;=0,E30=0,E31&gt;0,K31&lt;L31),"Will Not Meet Goal",
IF(AND(E29&gt;=0,E30&gt;0,E31&gt;0,J30&lt;L30),"Currently Not Meeting, Pending",
"ERROR")))))),
IF(AND(E29=0,E30=0,E31=0),"N/A",
IF(AND(E29=0,E30&gt;0,E31=0),"Goal Met",
IF(AND(E29&gt;0,E30&gt;0,J29+0.005&gt;=L29),"Goal Met",
IF(AND(E29&gt;0,E30&gt;=0,E31&gt;=0,J31+0.005&gt;=L31),"Goal Met",
IF(AND(E29&gt;=0,E30=0,E31&gt;0,J31&lt;L31),"Goal Not Met",
IF(AND(E29&gt;=0,E30&gt;0,E31&gt;0,J30&lt;L30),"Goal Not Met","ERROR")
))))))</f>
        <v>Goal Not Met</v>
      </c>
      <c r="O29">
        <f>IF(M29="Y",(E29+E31),E29)</f>
        <v>221</v>
      </c>
      <c r="P29" s="7">
        <v>44834</v>
      </c>
      <c r="Q29" s="13">
        <f t="shared" si="0"/>
        <v>0.85658914728682167</v>
      </c>
    </row>
    <row r="30" spans="1:17" x14ac:dyDescent="0.25">
      <c r="A30">
        <v>2021</v>
      </c>
      <c r="B30" t="s">
        <v>20</v>
      </c>
      <c r="C30" t="s">
        <v>35</v>
      </c>
      <c r="D30" t="s">
        <v>16</v>
      </c>
      <c r="E30">
        <v>0</v>
      </c>
      <c r="F30" t="s">
        <v>66</v>
      </c>
      <c r="G30" t="s">
        <v>36</v>
      </c>
      <c r="I30">
        <f>SUM($E29:$E31)</f>
        <v>258</v>
      </c>
      <c r="J30" s="13">
        <f>IFERROR(E29/(E29+E31),0)</f>
        <v>0.85658914728682167</v>
      </c>
      <c r="K30" s="13">
        <f>IFERROR((E29+E30)/I29,0)</f>
        <v>0.85658914728682167</v>
      </c>
      <c r="L30" s="13">
        <v>0.9</v>
      </c>
      <c r="M30" t="s">
        <v>15</v>
      </c>
      <c r="N30" s="6" t="str">
        <f>IF(M29="Y",IF(AND(E29=0,E30=0,E31=0),"N/A",
IF(AND(E29=0,E30&gt;0,E31=0),"Currently Meeting, Pending",
IF(AND(E29&gt;0,E30&gt;0,J29+0.005&gt;=L29),"Currently Meeting, Pending",
IF(AND(E29&gt;0,E30&gt;=0,E31&gt;=0,J31+0.005&gt;=L31),"Will Meet Goal",
IF(AND(E29&gt;=0,E30=0,E31&gt;0,K31&lt;L31),"Will Not Meet Goal",
IF(AND(E29&gt;=0,E30&gt;0,E31&gt;0,J30&lt;L30),"Currently Not Meeting, Pending",
"ERROR")))))),
IF(AND(E29=0,E30=0,E31=0),"N/A",
IF(AND(E29=0,E30&gt;0,E31=0),"Goal Met",
IF(AND(E29&gt;0,E30&gt;0,J29+0.005&gt;=L29),"Goal Met",
IF(AND(E29&gt;0,E30&gt;=0,E31&gt;=0,J31+0.005&gt;=L31),"Goal Met",
IF(AND(E29&gt;=0,E30=0,E31&gt;0,J31&lt;L31),"Goal Not Met",
IF(AND(E29&gt;=0,E30&gt;0,E31&gt;0,J30&lt;L30),"Goal Not Met","ERROR")
))))))</f>
        <v>Goal Not Met</v>
      </c>
      <c r="O30">
        <f>IF(M29="Y",(E29+E31),E29)</f>
        <v>221</v>
      </c>
      <c r="P30" s="7">
        <v>44834</v>
      </c>
      <c r="Q30" s="13">
        <f t="shared" si="0"/>
        <v>0</v>
      </c>
    </row>
    <row r="31" spans="1:17" x14ac:dyDescent="0.25">
      <c r="A31">
        <v>2021</v>
      </c>
      <c r="B31" t="s">
        <v>20</v>
      </c>
      <c r="C31" t="s">
        <v>35</v>
      </c>
      <c r="D31" t="s">
        <v>17</v>
      </c>
      <c r="E31">
        <v>37</v>
      </c>
      <c r="F31" t="s">
        <v>66</v>
      </c>
      <c r="G31" t="s">
        <v>36</v>
      </c>
      <c r="I31">
        <f>SUM($E29:$E31)</f>
        <v>258</v>
      </c>
      <c r="J31" s="13">
        <f>IFERROR(E29/(E29+E31),0)</f>
        <v>0.85658914728682167</v>
      </c>
      <c r="K31" s="13">
        <f>IFERROR((E29+E30)/I29,0)</f>
        <v>0.85658914728682167</v>
      </c>
      <c r="L31" s="13">
        <v>0.9</v>
      </c>
      <c r="M31" t="s">
        <v>15</v>
      </c>
      <c r="N31" s="6" t="str">
        <f>IF(M29="Y",IF(AND(E29=0,E30=0,E31=0),"N/A",
IF(AND(E29=0,E30&gt;0,E31=0),"Currently Meeting, Pending",
IF(AND(E29&gt;0,E30&gt;0,J29+0.005&gt;=L29),"Currently Meeting, Pending",
IF(AND(E29&gt;0,E30&gt;=0,E31&gt;=0,J31+0.005&gt;=L31),"Will Meet Goal",
IF(AND(E29&gt;=0,E30=0,E31&gt;0,K31&lt;L31),"Will Not Meet Goal",
IF(AND(E29&gt;=0,E30&gt;0,E31&gt;0,J30&lt;L30),"Currently Not Meeting, Pending",
"ERROR")))))),
IF(AND(E29=0,E30=0,E31=0),"N/A",
IF(AND(E29=0,E30&gt;0,E31=0),"Goal Met",
IF(AND(E29&gt;0,E30&gt;0,J29+0.005&gt;=L29),"Goal Met",
IF(AND(E29&gt;0,E30&gt;=0,E31&gt;=0,J31+0.005&gt;=L31),"Goal Met",
IF(AND(E29&gt;=0,E30=0,E31&gt;0,J31&lt;L31),"Goal Not Met",
IF(AND(E29&gt;=0,E30&gt;0,E31&gt;0,J30&lt;L30),"Goal Not Met","ERROR")
))))))</f>
        <v>Goal Not Met</v>
      </c>
      <c r="O31">
        <f>IF(M29="Y",(E29+E31),E29)</f>
        <v>221</v>
      </c>
      <c r="P31" s="7">
        <v>44834</v>
      </c>
      <c r="Q31" s="13">
        <f t="shared" si="0"/>
        <v>0.1434108527131783</v>
      </c>
    </row>
    <row r="32" spans="1:17" x14ac:dyDescent="0.25">
      <c r="A32">
        <v>2021</v>
      </c>
      <c r="B32" t="s">
        <v>20</v>
      </c>
      <c r="C32" t="s">
        <v>37</v>
      </c>
      <c r="D32" t="s">
        <v>14</v>
      </c>
      <c r="E32">
        <v>26</v>
      </c>
      <c r="F32" t="s">
        <v>66</v>
      </c>
      <c r="G32" t="s">
        <v>36</v>
      </c>
      <c r="I32">
        <f>SUM($E32:$E34)</f>
        <v>49</v>
      </c>
      <c r="J32" s="13">
        <f>IFERROR(E32/(E32+E34),0)</f>
        <v>0.53061224489795922</v>
      </c>
      <c r="K32" s="13">
        <f>IFERROR((E32+E33)/I32,0)</f>
        <v>0.53061224489795922</v>
      </c>
      <c r="L32" s="13">
        <v>0.9</v>
      </c>
      <c r="M32" t="s">
        <v>15</v>
      </c>
      <c r="N32" t="s">
        <v>19</v>
      </c>
      <c r="O32">
        <f>IF(M32="Y",(E32+E34),E32)</f>
        <v>26</v>
      </c>
      <c r="P32" s="7">
        <v>44469</v>
      </c>
      <c r="Q32" s="13">
        <f t="shared" si="0"/>
        <v>0.53061224489795922</v>
      </c>
    </row>
    <row r="33" spans="1:17" x14ac:dyDescent="0.25">
      <c r="A33">
        <v>2021</v>
      </c>
      <c r="B33" t="s">
        <v>20</v>
      </c>
      <c r="C33" t="s">
        <v>37</v>
      </c>
      <c r="D33" t="s">
        <v>16</v>
      </c>
      <c r="E33">
        <v>0</v>
      </c>
      <c r="F33" t="s">
        <v>66</v>
      </c>
      <c r="G33" t="s">
        <v>36</v>
      </c>
      <c r="I33">
        <f>SUM($E32:$E34)</f>
        <v>49</v>
      </c>
      <c r="J33" s="13">
        <f>IFERROR(E32/(E32+E34),0)</f>
        <v>0.53061224489795922</v>
      </c>
      <c r="K33" s="13">
        <f>IFERROR((E32+E33)/I32,0)</f>
        <v>0.53061224489795922</v>
      </c>
      <c r="L33" s="13">
        <v>0.9</v>
      </c>
      <c r="M33" t="s">
        <v>15</v>
      </c>
      <c r="N33" t="s">
        <v>19</v>
      </c>
      <c r="O33">
        <f>IF(M32="Y",(E32+E34),E32)</f>
        <v>26</v>
      </c>
      <c r="P33" s="7">
        <v>44469</v>
      </c>
      <c r="Q33" s="13">
        <f t="shared" si="0"/>
        <v>0</v>
      </c>
    </row>
    <row r="34" spans="1:17" x14ac:dyDescent="0.25">
      <c r="A34">
        <v>2021</v>
      </c>
      <c r="B34" t="s">
        <v>20</v>
      </c>
      <c r="C34" t="s">
        <v>37</v>
      </c>
      <c r="D34" t="s">
        <v>17</v>
      </c>
      <c r="E34">
        <v>23</v>
      </c>
      <c r="F34" t="s">
        <v>66</v>
      </c>
      <c r="G34" t="s">
        <v>36</v>
      </c>
      <c r="I34">
        <f>SUM($E32:$E34)</f>
        <v>49</v>
      </c>
      <c r="J34" s="13">
        <f>IFERROR(E32/(E32+E34),0)</f>
        <v>0.53061224489795922</v>
      </c>
      <c r="K34" s="13">
        <f>IFERROR((E32+E33)/I32,0)</f>
        <v>0.53061224489795922</v>
      </c>
      <c r="L34" s="13">
        <v>0.9</v>
      </c>
      <c r="M34" t="s">
        <v>15</v>
      </c>
      <c r="N34" t="s">
        <v>19</v>
      </c>
      <c r="O34">
        <f>IF(M32="Y",(E32+E34),E32)</f>
        <v>26</v>
      </c>
      <c r="P34" s="7">
        <v>44469</v>
      </c>
      <c r="Q34" s="13">
        <f t="shared" si="0"/>
        <v>0.46938775510204084</v>
      </c>
    </row>
    <row r="35" spans="1:17" x14ac:dyDescent="0.25">
      <c r="A35">
        <v>2021</v>
      </c>
      <c r="B35" t="s">
        <v>20</v>
      </c>
      <c r="C35" t="s">
        <v>38</v>
      </c>
      <c r="D35" t="s">
        <v>14</v>
      </c>
      <c r="E35">
        <v>1283</v>
      </c>
      <c r="F35" t="s">
        <v>66</v>
      </c>
      <c r="G35" t="s">
        <v>30</v>
      </c>
      <c r="I35">
        <f>SUM($E35:$E37)</f>
        <v>1426</v>
      </c>
      <c r="J35" s="13">
        <f>IFERROR(E35/(E35+E37),0)</f>
        <v>0.89971949509116411</v>
      </c>
      <c r="K35" s="13">
        <f>IFERROR((E35+E36)/I35,0)</f>
        <v>0.89971949509116411</v>
      </c>
      <c r="L35" s="13">
        <v>0.9</v>
      </c>
      <c r="M35" t="s">
        <v>15</v>
      </c>
      <c r="N35" s="6" t="str">
        <f>IF(M35="Y",IF(AND(E35=0,E36=0,E37=0),"N/A",
IF(AND(E35=0,E36&gt;0,E37=0),"Currently Meeting, Pending",
IF(AND(E35&gt;0,E36&gt;0,J35+0.005&gt;=L35),"Currently Meeting, Pending",
IF(AND(E35&gt;0,E36&gt;=0,E37&gt;=0,J37+0.005&gt;=L37),"Will Meet Goal",
IF(AND(E35&gt;=0,E36=0,E37&gt;0,K37&lt;L37),"Will Not Meet Goal",
IF(AND(E35&gt;=0,E36&gt;0,E37&gt;0,J36&lt;L36),"Currently Not Meeting, Pending",
"ERROR")))))),
IF(AND(E35=0,E36=0,E37=0),"N/A",
IF(AND(E35=0,E36&gt;0,E37=0),"Goal Met",
IF(AND(E35&gt;0,E36&gt;0,J35+0.005&gt;=L35),"Goal Met",
IF(AND(E35&gt;0,E36&gt;=0,E37&gt;=0,J37+0.005&gt;=L37),"Goal Met",
IF(AND(E35&gt;=0,E36=0,E37&gt;0,J37&lt;L37),"Goal Not Met",
IF(AND(E35&gt;=0,E36&gt;0,E37&gt;0,J36&lt;L36),"Goal Not Met","ERROR")
))))))</f>
        <v>Goal Met</v>
      </c>
      <c r="O35">
        <f>IF(M35="Y",(E35+E37),E35)</f>
        <v>1283</v>
      </c>
      <c r="P35" s="7">
        <v>44469</v>
      </c>
      <c r="Q35" s="13">
        <f t="shared" si="0"/>
        <v>0.89971949509116411</v>
      </c>
    </row>
    <row r="36" spans="1:17" x14ac:dyDescent="0.25">
      <c r="A36">
        <v>2021</v>
      </c>
      <c r="B36" t="s">
        <v>20</v>
      </c>
      <c r="C36" t="s">
        <v>38</v>
      </c>
      <c r="D36" t="s">
        <v>16</v>
      </c>
      <c r="E36">
        <v>0</v>
      </c>
      <c r="F36" t="s">
        <v>66</v>
      </c>
      <c r="G36" t="s">
        <v>30</v>
      </c>
      <c r="I36">
        <f>SUM($E35:$E37)</f>
        <v>1426</v>
      </c>
      <c r="J36" s="13">
        <f>IFERROR(E35/(E35+E37),0)</f>
        <v>0.89971949509116411</v>
      </c>
      <c r="K36" s="13">
        <f>IFERROR((E35+E36)/I35,0)</f>
        <v>0.89971949509116411</v>
      </c>
      <c r="L36" s="13">
        <v>0.9</v>
      </c>
      <c r="M36" t="s">
        <v>15</v>
      </c>
      <c r="N36" s="6" t="str">
        <f>IF(M35="Y",IF(AND(E35=0,E36=0,E37=0),"N/A",
IF(AND(E35=0,E36&gt;0,E37=0),"Currently Meeting, Pending",
IF(AND(E35&gt;0,E36&gt;0,J35+0.005&gt;=L35),"Currently Meeting, Pending",
IF(AND(E35&gt;0,E36&gt;=0,E37&gt;=0,J37+0.005&gt;=L37),"Will Meet Goal",
IF(AND(E35&gt;=0,E36=0,E37&gt;0,K37&lt;L37),"Will Not Meet Goal",
IF(AND(E35&gt;=0,E36&gt;0,E37&gt;0,J36&lt;L36),"Currently Not Meeting, Pending",
"ERROR")))))),
IF(AND(E35=0,E36=0,E37=0),"N/A",
IF(AND(E35=0,E36&gt;0,E37=0),"Goal Met",
IF(AND(E35&gt;0,E36&gt;0,J35+0.005&gt;=L35),"Goal Met",
IF(AND(E35&gt;0,E36&gt;=0,E37&gt;=0,J37+0.005&gt;=L37),"Goal Met",
IF(AND(E35&gt;=0,E36=0,E37&gt;0,J37&lt;L37),"Goal Not Met",
IF(AND(E35&gt;=0,E36&gt;0,E37&gt;0,J36&lt;L36),"Goal Not Met","ERROR")
))))))</f>
        <v>Goal Met</v>
      </c>
      <c r="O36">
        <f>IF(M35="Y",(E35+E37),E35)</f>
        <v>1283</v>
      </c>
      <c r="P36" s="7">
        <v>44469</v>
      </c>
      <c r="Q36" s="13">
        <f t="shared" si="0"/>
        <v>0</v>
      </c>
    </row>
    <row r="37" spans="1:17" x14ac:dyDescent="0.25">
      <c r="A37">
        <v>2021</v>
      </c>
      <c r="B37" t="s">
        <v>20</v>
      </c>
      <c r="C37" t="s">
        <v>38</v>
      </c>
      <c r="D37" t="s">
        <v>17</v>
      </c>
      <c r="E37">
        <v>143</v>
      </c>
      <c r="F37" t="s">
        <v>66</v>
      </c>
      <c r="G37" t="s">
        <v>30</v>
      </c>
      <c r="I37">
        <f>SUM($E35:$E37)</f>
        <v>1426</v>
      </c>
      <c r="J37" s="13">
        <f>IFERROR(E35/(E35+E37),0)</f>
        <v>0.89971949509116411</v>
      </c>
      <c r="K37" s="13">
        <f>IFERROR((E35+E36)/I35,0)</f>
        <v>0.89971949509116411</v>
      </c>
      <c r="L37" s="13">
        <v>0.9</v>
      </c>
      <c r="M37" t="s">
        <v>15</v>
      </c>
      <c r="N37" s="6" t="str">
        <f>IF(M35="Y",IF(AND(E35=0,E36=0,E37=0),"N/A",
IF(AND(E35=0,E36&gt;0,E37=0),"Currently Meeting, Pending",
IF(AND(E35&gt;0,E36&gt;0,J35+0.005&gt;=L35),"Currently Meeting, Pending",
IF(AND(E35&gt;0,E36&gt;=0,E37&gt;=0,J37+0.005&gt;=L37),"Will Meet Goal",
IF(AND(E35&gt;=0,E36=0,E37&gt;0,K37&lt;L37),"Will Not Meet Goal",
IF(AND(E35&gt;=0,E36&gt;0,E37&gt;0,J36&lt;L36),"Currently Not Meeting, Pending",
"ERROR")))))),
IF(AND(E35=0,E36=0,E37=0),"N/A",
IF(AND(E35=0,E36&gt;0,E37=0),"Goal Met",
IF(AND(E35&gt;0,E36&gt;0,J35+0.005&gt;=L35),"Goal Met",
IF(AND(E35&gt;0,E36&gt;=0,E37&gt;=0,J37+0.005&gt;=L37),"Goal Met",
IF(AND(E35&gt;=0,E36=0,E37&gt;0,J37&lt;L37),"Goal Not Met",
IF(AND(E35&gt;=0,E36&gt;0,E37&gt;0,J36&lt;L36),"Goal Not Met","ERROR")
))))))</f>
        <v>Goal Met</v>
      </c>
      <c r="O37">
        <f>IF(M35="Y",(E35+E37),E35)</f>
        <v>1283</v>
      </c>
      <c r="P37" s="7">
        <v>44469</v>
      </c>
      <c r="Q37" s="13">
        <f t="shared" si="0"/>
        <v>0.1002805049088359</v>
      </c>
    </row>
    <row r="38" spans="1:17" x14ac:dyDescent="0.25">
      <c r="A38">
        <v>2021</v>
      </c>
      <c r="B38" t="s">
        <v>20</v>
      </c>
      <c r="C38" t="s">
        <v>39</v>
      </c>
      <c r="D38" t="s">
        <v>14</v>
      </c>
      <c r="E38">
        <v>2391</v>
      </c>
      <c r="F38" t="s">
        <v>66</v>
      </c>
      <c r="G38" t="s">
        <v>40</v>
      </c>
      <c r="I38">
        <f>SUM($E38:$E40)</f>
        <v>2665</v>
      </c>
      <c r="J38" s="13">
        <f>IFERROR(E38/(E38+E40),0)</f>
        <v>0.89718574108818017</v>
      </c>
      <c r="K38" s="13">
        <f>IFERROR((E38+E39)/I38,0)</f>
        <v>0.89718574108818017</v>
      </c>
      <c r="L38" s="13">
        <v>0.9</v>
      </c>
      <c r="M38" t="s">
        <v>15</v>
      </c>
      <c r="N38" s="6" t="str">
        <f>IF(M38="Y",IF(AND(E38=0,E39=0,E40=0),"N/A",
IF(AND(E38=0,E39&gt;0,E40=0),"Currently Meeting, Pending",
IF(AND(E38&gt;0,E39&gt;0,J38+0.005&gt;=L38),"Currently Meeting, Pending",
IF(AND(E38&gt;0,E39&gt;=0,E40&gt;=0,J40+0.005&gt;=L40),"Will Meet Goal",
IF(AND(E38&gt;=0,E39=0,E40&gt;0,K40&lt;L40),"Will Not Meet Goal",
IF(AND(E38&gt;=0,E39&gt;0,E40&gt;0,J39&lt;L39),"Currently Not Meeting, Pending",
"ERROR")))))),
IF(AND(E38=0,E39=0,E40=0),"N/A",
IF(AND(E38=0,E39&gt;0,E40=0),"Goal Met",
IF(AND(E38&gt;0,E39&gt;0,J38+0.005&gt;=L38),"Goal Met",
IF(AND(E38&gt;0,E39&gt;=0,E40&gt;=0,J40+0.005&gt;=L40),"Goal Met",
IF(AND(E38&gt;=0,E39=0,E40&gt;0,J40&lt;L40),"Goal Not Met",
IF(AND(E38&gt;=0,E39&gt;0,E40&gt;0,J39&lt;L39),"Goal Not Met","ERROR")
))))))</f>
        <v>Goal Met</v>
      </c>
      <c r="O38">
        <f>IF(M38="Y",(E38+E40),E38)</f>
        <v>2391</v>
      </c>
      <c r="P38" s="7">
        <v>44834</v>
      </c>
      <c r="Q38" s="13">
        <f t="shared" si="0"/>
        <v>0.89718574108818017</v>
      </c>
    </row>
    <row r="39" spans="1:17" x14ac:dyDescent="0.25">
      <c r="A39">
        <v>2021</v>
      </c>
      <c r="B39" t="s">
        <v>20</v>
      </c>
      <c r="C39" t="s">
        <v>39</v>
      </c>
      <c r="D39" t="s">
        <v>16</v>
      </c>
      <c r="E39">
        <v>0</v>
      </c>
      <c r="F39" t="s">
        <v>66</v>
      </c>
      <c r="G39" t="s">
        <v>40</v>
      </c>
      <c r="I39">
        <f>SUM($E38:$E40)</f>
        <v>2665</v>
      </c>
      <c r="J39" s="13">
        <f>IFERROR(E38/(E38+E40),0)</f>
        <v>0.89718574108818017</v>
      </c>
      <c r="K39" s="13">
        <f>IFERROR((E38+E39)/I38,0)</f>
        <v>0.89718574108818017</v>
      </c>
      <c r="L39" s="13">
        <v>0.9</v>
      </c>
      <c r="M39" t="s">
        <v>15</v>
      </c>
      <c r="N39" s="6" t="str">
        <f>IF(M38="Y",IF(AND(E38=0,E39=0,E40=0),"N/A",
IF(AND(E38=0,E39&gt;0,E40=0),"Currently Meeting, Pending",
IF(AND(E38&gt;0,E39&gt;0,J38+0.005&gt;=L38),"Currently Meeting, Pending",
IF(AND(E38&gt;0,E39&gt;=0,E40&gt;=0,J40+0.005&gt;=L40),"Will Meet Goal",
IF(AND(E38&gt;=0,E39=0,E40&gt;0,K40&lt;L40),"Will Not Meet Goal",
IF(AND(E38&gt;=0,E39&gt;0,E40&gt;0,J39&lt;L39),"Currently Not Meeting, Pending",
"ERROR")))))),
IF(AND(E38=0,E39=0,E40=0),"N/A",
IF(AND(E38=0,E39&gt;0,E40=0),"Goal Met",
IF(AND(E38&gt;0,E39&gt;0,J38+0.005&gt;=L38),"Goal Met",
IF(AND(E38&gt;0,E39&gt;=0,E40&gt;=0,J40+0.005&gt;=L40),"Goal Met",
IF(AND(E38&gt;=0,E39=0,E40&gt;0,J40&lt;L40),"Goal Not Met",
IF(AND(E38&gt;=0,E39&gt;0,E40&gt;0,J39&lt;L39),"Goal Not Met","ERROR")
))))))</f>
        <v>Goal Met</v>
      </c>
      <c r="O39">
        <f>IF(M38="Y",(E38+E40),E38)</f>
        <v>2391</v>
      </c>
      <c r="P39" s="7">
        <v>44834</v>
      </c>
      <c r="Q39" s="13">
        <f t="shared" si="0"/>
        <v>0</v>
      </c>
    </row>
    <row r="40" spans="1:17" x14ac:dyDescent="0.25">
      <c r="A40">
        <v>2021</v>
      </c>
      <c r="B40" t="s">
        <v>20</v>
      </c>
      <c r="C40" t="s">
        <v>39</v>
      </c>
      <c r="D40" t="s">
        <v>17</v>
      </c>
      <c r="E40">
        <v>274</v>
      </c>
      <c r="F40" t="s">
        <v>66</v>
      </c>
      <c r="G40" t="s">
        <v>40</v>
      </c>
      <c r="I40">
        <f>SUM($E38:$E40)</f>
        <v>2665</v>
      </c>
      <c r="J40" s="13">
        <f>IFERROR(E38/(E38+E40),0)</f>
        <v>0.89718574108818017</v>
      </c>
      <c r="K40" s="13">
        <f>IFERROR((E38+E39)/I38,0)</f>
        <v>0.89718574108818017</v>
      </c>
      <c r="L40" s="13">
        <v>0.9</v>
      </c>
      <c r="M40" t="s">
        <v>15</v>
      </c>
      <c r="N40" s="6" t="str">
        <f>IF(M38="Y",IF(AND(E38=0,E39=0,E40=0),"N/A",
IF(AND(E38=0,E39&gt;0,E40=0),"Currently Meeting, Pending",
IF(AND(E38&gt;0,E39&gt;0,J38+0.005&gt;=L38),"Currently Meeting, Pending",
IF(AND(E38&gt;0,E39&gt;=0,E40&gt;=0,J40+0.005&gt;=L40),"Will Meet Goal",
IF(AND(E38&gt;=0,E39=0,E40&gt;0,K40&lt;L40),"Will Not Meet Goal",
IF(AND(E38&gt;=0,E39&gt;0,E40&gt;0,J39&lt;L39),"Currently Not Meeting, Pending",
"ERROR")))))),
IF(AND(E38=0,E39=0,E40=0),"N/A",
IF(AND(E38=0,E39&gt;0,E40=0),"Goal Met",
IF(AND(E38&gt;0,E39&gt;0,J38+0.005&gt;=L38),"Goal Met",
IF(AND(E38&gt;0,E39&gt;=0,E40&gt;=0,J40+0.005&gt;=L40),"Goal Met",
IF(AND(E38&gt;=0,E39=0,E40&gt;0,J40&lt;L40),"Goal Not Met",
IF(AND(E38&gt;=0,E39&gt;0,E40&gt;0,J39&lt;L39),"Goal Not Met","ERROR")
))))))</f>
        <v>Goal Met</v>
      </c>
      <c r="O40">
        <f>IF(M38="Y",(E38+E40),E38)</f>
        <v>2391</v>
      </c>
      <c r="P40" s="7">
        <v>44834</v>
      </c>
      <c r="Q40" s="13">
        <f t="shared" si="0"/>
        <v>0.10281425891181989</v>
      </c>
    </row>
    <row r="41" spans="1:17" x14ac:dyDescent="0.25">
      <c r="A41">
        <v>2021</v>
      </c>
      <c r="B41" t="s">
        <v>20</v>
      </c>
      <c r="C41" t="s">
        <v>41</v>
      </c>
      <c r="D41" t="s">
        <v>14</v>
      </c>
      <c r="E41">
        <v>718</v>
      </c>
      <c r="F41" t="s">
        <v>66</v>
      </c>
      <c r="G41" t="s">
        <v>40</v>
      </c>
      <c r="I41">
        <f>SUM($E41:$E43)</f>
        <v>895</v>
      </c>
      <c r="J41" s="13">
        <f>IFERROR(E41/(E41+E43),0)</f>
        <v>0.80223463687150842</v>
      </c>
      <c r="K41" s="13">
        <f>IFERROR((E41+E42)/I41,0)</f>
        <v>0.80223463687150842</v>
      </c>
      <c r="L41" s="13">
        <v>0.9</v>
      </c>
      <c r="M41" t="s">
        <v>15</v>
      </c>
      <c r="N41" t="s">
        <v>19</v>
      </c>
      <c r="O41">
        <f>IF(M41="Y",(E41+E43),E41)</f>
        <v>718</v>
      </c>
      <c r="P41" s="7">
        <v>44469</v>
      </c>
      <c r="Q41" s="13">
        <f t="shared" si="0"/>
        <v>0.80223463687150842</v>
      </c>
    </row>
    <row r="42" spans="1:17" x14ac:dyDescent="0.25">
      <c r="A42">
        <v>2021</v>
      </c>
      <c r="B42" t="s">
        <v>20</v>
      </c>
      <c r="C42" t="s">
        <v>41</v>
      </c>
      <c r="D42" t="s">
        <v>16</v>
      </c>
      <c r="E42">
        <v>0</v>
      </c>
      <c r="F42" t="s">
        <v>66</v>
      </c>
      <c r="G42" t="s">
        <v>40</v>
      </c>
      <c r="I42">
        <f>SUM($E41:$E43)</f>
        <v>895</v>
      </c>
      <c r="J42" s="13">
        <f>IFERROR(E41/(E41+E43),0)</f>
        <v>0.80223463687150842</v>
      </c>
      <c r="K42" s="13">
        <f>IFERROR((E41+E42)/I41,0)</f>
        <v>0.80223463687150842</v>
      </c>
      <c r="L42" s="13">
        <v>0.9</v>
      </c>
      <c r="M42" t="s">
        <v>15</v>
      </c>
      <c r="N42" t="s">
        <v>19</v>
      </c>
      <c r="O42">
        <f>IF(M41="Y",(E41+E43),E41)</f>
        <v>718</v>
      </c>
      <c r="P42" s="7">
        <v>44469</v>
      </c>
      <c r="Q42" s="13">
        <f t="shared" si="0"/>
        <v>0</v>
      </c>
    </row>
    <row r="43" spans="1:17" x14ac:dyDescent="0.25">
      <c r="A43">
        <v>2021</v>
      </c>
      <c r="B43" t="s">
        <v>20</v>
      </c>
      <c r="C43" t="s">
        <v>41</v>
      </c>
      <c r="D43" t="s">
        <v>17</v>
      </c>
      <c r="E43">
        <v>177</v>
      </c>
      <c r="F43" t="s">
        <v>66</v>
      </c>
      <c r="G43" t="s">
        <v>40</v>
      </c>
      <c r="I43">
        <f>SUM($E41:$E43)</f>
        <v>895</v>
      </c>
      <c r="J43" s="13">
        <f>IFERROR(E41/(E41+E43),0)</f>
        <v>0.80223463687150842</v>
      </c>
      <c r="K43" s="13">
        <f>IFERROR((E41+E42)/I41,0)</f>
        <v>0.80223463687150842</v>
      </c>
      <c r="L43" s="13">
        <v>0.9</v>
      </c>
      <c r="M43" t="s">
        <v>15</v>
      </c>
      <c r="N43" t="s">
        <v>19</v>
      </c>
      <c r="O43">
        <f>IF(M41="Y",(E41+E43),E41)</f>
        <v>718</v>
      </c>
      <c r="P43" s="7">
        <v>44469</v>
      </c>
      <c r="Q43" s="13">
        <f t="shared" si="0"/>
        <v>0.19776536312849163</v>
      </c>
    </row>
    <row r="44" spans="1:17" x14ac:dyDescent="0.25">
      <c r="A44">
        <v>2022</v>
      </c>
      <c r="B44" t="s">
        <v>20</v>
      </c>
      <c r="C44" t="s">
        <v>21</v>
      </c>
      <c r="D44" t="s">
        <v>14</v>
      </c>
      <c r="E44">
        <v>1203</v>
      </c>
      <c r="F44" t="s">
        <v>66</v>
      </c>
      <c r="G44" t="s">
        <v>22</v>
      </c>
      <c r="H44" t="s">
        <v>69</v>
      </c>
      <c r="I44">
        <f>SUM($E44:$E46)</f>
        <v>1281</v>
      </c>
      <c r="J44" s="13">
        <f>IFERROR(E44/(E44+E46),0)</f>
        <v>0.93911007025761128</v>
      </c>
      <c r="K44" s="13">
        <f>IFERROR((E44+E45)/(I44),0)</f>
        <v>0.93911007025761128</v>
      </c>
      <c r="L44" s="13">
        <v>0.9</v>
      </c>
      <c r="M44" t="s">
        <v>15</v>
      </c>
      <c r="N44" t="s">
        <v>18</v>
      </c>
      <c r="O44">
        <f>IF(M44="Y",(E44+E46),E44)</f>
        <v>1203</v>
      </c>
      <c r="P44" s="7">
        <v>45199</v>
      </c>
      <c r="Q44" s="13">
        <f t="shared" si="0"/>
        <v>0.93911007025761128</v>
      </c>
    </row>
    <row r="45" spans="1:17" x14ac:dyDescent="0.25">
      <c r="A45">
        <v>2022</v>
      </c>
      <c r="B45" t="s">
        <v>20</v>
      </c>
      <c r="C45" t="s">
        <v>21</v>
      </c>
      <c r="D45" t="s">
        <v>16</v>
      </c>
      <c r="E45">
        <v>0</v>
      </c>
      <c r="F45" t="s">
        <v>66</v>
      </c>
      <c r="G45" t="s">
        <v>22</v>
      </c>
      <c r="H45" t="s">
        <v>69</v>
      </c>
      <c r="I45">
        <f>SUM($E44:$E46)</f>
        <v>1281</v>
      </c>
      <c r="J45" s="13">
        <f>IFERROR(E44/(E44+E46),0)</f>
        <v>0.93911007025761128</v>
      </c>
      <c r="K45" s="13">
        <f>K44</f>
        <v>0.93911007025761128</v>
      </c>
      <c r="L45" s="13">
        <v>0.9</v>
      </c>
      <c r="M45" t="s">
        <v>15</v>
      </c>
      <c r="N45" t="s">
        <v>18</v>
      </c>
      <c r="O45">
        <f>IF(M44="Y",(E44+E46),E44)</f>
        <v>1203</v>
      </c>
      <c r="P45" s="7">
        <v>45199</v>
      </c>
      <c r="Q45" s="13">
        <f t="shared" si="0"/>
        <v>0</v>
      </c>
    </row>
    <row r="46" spans="1:17" x14ac:dyDescent="0.25">
      <c r="A46">
        <v>2022</v>
      </c>
      <c r="B46" t="s">
        <v>20</v>
      </c>
      <c r="C46" t="s">
        <v>21</v>
      </c>
      <c r="D46" t="s">
        <v>17</v>
      </c>
      <c r="E46">
        <v>78</v>
      </c>
      <c r="F46" t="s">
        <v>66</v>
      </c>
      <c r="G46" t="s">
        <v>22</v>
      </c>
      <c r="H46" t="s">
        <v>69</v>
      </c>
      <c r="I46">
        <f>SUM($E44:$E46)</f>
        <v>1281</v>
      </c>
      <c r="J46" s="13">
        <f>IFERROR(E44/(E44+E46),0)</f>
        <v>0.93911007025761128</v>
      </c>
      <c r="K46" s="13">
        <f>K44</f>
        <v>0.93911007025761128</v>
      </c>
      <c r="L46" s="13">
        <v>0.9</v>
      </c>
      <c r="M46" t="s">
        <v>15</v>
      </c>
      <c r="N46" t="s">
        <v>18</v>
      </c>
      <c r="O46">
        <f>IF(M44="Y",(E44+E46),E44)</f>
        <v>1203</v>
      </c>
      <c r="P46" s="7">
        <v>45199</v>
      </c>
      <c r="Q46" s="13">
        <f t="shared" si="0"/>
        <v>6.0889929742388757E-2</v>
      </c>
    </row>
    <row r="47" spans="1:17" x14ac:dyDescent="0.25">
      <c r="A47">
        <v>2022</v>
      </c>
      <c r="B47" t="s">
        <v>20</v>
      </c>
      <c r="C47" t="s">
        <v>23</v>
      </c>
      <c r="D47" t="s">
        <v>14</v>
      </c>
      <c r="E47">
        <v>222</v>
      </c>
      <c r="F47" t="s">
        <v>67</v>
      </c>
      <c r="G47" t="s">
        <v>24</v>
      </c>
      <c r="H47" t="s">
        <v>70</v>
      </c>
      <c r="I47">
        <f>SUM($E47:$E49)</f>
        <v>246</v>
      </c>
      <c r="J47" s="13">
        <f>IFERROR(E47/(E47+E49),0)</f>
        <v>0.90243902439024393</v>
      </c>
      <c r="K47" s="13">
        <f>IFERROR((E47+E48)/(I47),0)</f>
        <v>0.90243902439024393</v>
      </c>
      <c r="L47" s="13">
        <v>0.9</v>
      </c>
      <c r="M47" t="str">
        <f>IF(A47&gt;2022,"Y","N")</f>
        <v>N</v>
      </c>
      <c r="N47" t="s">
        <v>18</v>
      </c>
      <c r="O47">
        <f>IF(M47="Y",(E47+E49),E47)</f>
        <v>222</v>
      </c>
      <c r="P47" s="7">
        <v>45199</v>
      </c>
      <c r="Q47" s="13">
        <f t="shared" si="0"/>
        <v>0.90243902439024393</v>
      </c>
    </row>
    <row r="48" spans="1:17" x14ac:dyDescent="0.25">
      <c r="A48">
        <v>2022</v>
      </c>
      <c r="B48" t="s">
        <v>20</v>
      </c>
      <c r="C48" t="s">
        <v>23</v>
      </c>
      <c r="D48" t="s">
        <v>16</v>
      </c>
      <c r="E48">
        <v>0</v>
      </c>
      <c r="F48" t="s">
        <v>67</v>
      </c>
      <c r="G48" t="s">
        <v>24</v>
      </c>
      <c r="H48" t="s">
        <v>70</v>
      </c>
      <c r="I48">
        <f>SUM($E47:$E49)</f>
        <v>246</v>
      </c>
      <c r="J48" s="13">
        <f>IFERROR(E47/(E47+E49),0)</f>
        <v>0.90243902439024393</v>
      </c>
      <c r="K48" s="13">
        <f>K47</f>
        <v>0.90243902439024393</v>
      </c>
      <c r="L48" s="13">
        <v>0.9</v>
      </c>
      <c r="M48" t="str">
        <f>IF(A48&gt;2022,"Y","N")</f>
        <v>N</v>
      </c>
      <c r="N48" t="s">
        <v>18</v>
      </c>
      <c r="O48">
        <f>IF(M47="Y",(E47+E49),E47)</f>
        <v>222</v>
      </c>
      <c r="P48" s="7">
        <v>45199</v>
      </c>
      <c r="Q48" s="13">
        <f t="shared" si="0"/>
        <v>0</v>
      </c>
    </row>
    <row r="49" spans="1:17" x14ac:dyDescent="0.25">
      <c r="A49">
        <v>2022</v>
      </c>
      <c r="B49" t="s">
        <v>20</v>
      </c>
      <c r="C49" t="s">
        <v>23</v>
      </c>
      <c r="D49" t="s">
        <v>17</v>
      </c>
      <c r="E49">
        <v>24</v>
      </c>
      <c r="F49" t="s">
        <v>67</v>
      </c>
      <c r="G49" t="s">
        <v>24</v>
      </c>
      <c r="H49" t="s">
        <v>70</v>
      </c>
      <c r="I49">
        <f>SUM($E47:$E49)</f>
        <v>246</v>
      </c>
      <c r="J49" s="13">
        <f>IFERROR(E47/(E47+E49),0)</f>
        <v>0.90243902439024393</v>
      </c>
      <c r="K49" s="13">
        <f>K47</f>
        <v>0.90243902439024393</v>
      </c>
      <c r="L49" s="13">
        <v>0.9</v>
      </c>
      <c r="M49" t="str">
        <f>IF(A49&gt;2022,"Y","N")</f>
        <v>N</v>
      </c>
      <c r="N49" t="s">
        <v>18</v>
      </c>
      <c r="O49">
        <f>IF(M47="Y",(E47+E49),E47)</f>
        <v>222</v>
      </c>
      <c r="P49" s="7">
        <v>45199</v>
      </c>
      <c r="Q49" s="13">
        <f t="shared" si="0"/>
        <v>9.7560975609756101E-2</v>
      </c>
    </row>
    <row r="50" spans="1:17" x14ac:dyDescent="0.25">
      <c r="A50">
        <v>2022</v>
      </c>
      <c r="B50" t="s">
        <v>20</v>
      </c>
      <c r="C50" t="s">
        <v>25</v>
      </c>
      <c r="D50" t="s">
        <v>14</v>
      </c>
      <c r="E50">
        <v>195</v>
      </c>
      <c r="F50" t="s">
        <v>66</v>
      </c>
      <c r="G50" t="s">
        <v>26</v>
      </c>
      <c r="I50">
        <f>SUM($E50:$E52)</f>
        <v>211</v>
      </c>
      <c r="J50" s="13">
        <f>IFERROR(E50/(E50+E52),0)</f>
        <v>0.92417061611374407</v>
      </c>
      <c r="K50" s="13">
        <f>IFERROR((E50+E51)/(I50),0)</f>
        <v>0.92417061611374407</v>
      </c>
      <c r="L50" s="13">
        <v>0.9</v>
      </c>
      <c r="M50" t="s">
        <v>15</v>
      </c>
      <c r="N50" t="s">
        <v>18</v>
      </c>
      <c r="O50">
        <f>IF(M50="Y",(E50+E52),E50)</f>
        <v>195</v>
      </c>
      <c r="P50" s="7">
        <v>45199</v>
      </c>
      <c r="Q50" s="13">
        <f t="shared" si="0"/>
        <v>0.92417061611374407</v>
      </c>
    </row>
    <row r="51" spans="1:17" x14ac:dyDescent="0.25">
      <c r="A51">
        <v>2022</v>
      </c>
      <c r="B51" t="s">
        <v>20</v>
      </c>
      <c r="C51" t="s">
        <v>25</v>
      </c>
      <c r="D51" t="s">
        <v>16</v>
      </c>
      <c r="E51">
        <v>0</v>
      </c>
      <c r="F51" t="s">
        <v>66</v>
      </c>
      <c r="G51" t="s">
        <v>26</v>
      </c>
      <c r="I51">
        <f>SUM($E50:$E52)</f>
        <v>211</v>
      </c>
      <c r="J51" s="13">
        <f>IFERROR(E50/(E50+E52),0)</f>
        <v>0.92417061611374407</v>
      </c>
      <c r="K51" s="13">
        <f>K50</f>
        <v>0.92417061611374407</v>
      </c>
      <c r="L51" s="13">
        <v>0.9</v>
      </c>
      <c r="M51" t="s">
        <v>15</v>
      </c>
      <c r="N51" t="s">
        <v>18</v>
      </c>
      <c r="O51">
        <f>IF(M50="Y",(E50+E52),E50)</f>
        <v>195</v>
      </c>
      <c r="P51" s="7">
        <v>45199</v>
      </c>
      <c r="Q51" s="13">
        <f t="shared" si="0"/>
        <v>0</v>
      </c>
    </row>
    <row r="52" spans="1:17" x14ac:dyDescent="0.25">
      <c r="A52">
        <v>2022</v>
      </c>
      <c r="B52" t="s">
        <v>20</v>
      </c>
      <c r="C52" t="s">
        <v>25</v>
      </c>
      <c r="D52" t="s">
        <v>17</v>
      </c>
      <c r="E52">
        <v>16</v>
      </c>
      <c r="F52" t="s">
        <v>66</v>
      </c>
      <c r="G52" t="s">
        <v>26</v>
      </c>
      <c r="I52">
        <f>SUM($E50:$E52)</f>
        <v>211</v>
      </c>
      <c r="J52" s="13">
        <f>IFERROR(E50/(E50+E52),0)</f>
        <v>0.92417061611374407</v>
      </c>
      <c r="K52" s="13">
        <f>K50</f>
        <v>0.92417061611374407</v>
      </c>
      <c r="L52" s="13">
        <v>0.9</v>
      </c>
      <c r="M52" t="s">
        <v>15</v>
      </c>
      <c r="N52" t="s">
        <v>18</v>
      </c>
      <c r="O52">
        <f>IF(M50="Y",(E50+E52),E50)</f>
        <v>195</v>
      </c>
      <c r="P52" s="7">
        <v>45199</v>
      </c>
      <c r="Q52" s="13">
        <f t="shared" si="0"/>
        <v>7.582938388625593E-2</v>
      </c>
    </row>
    <row r="53" spans="1:17" x14ac:dyDescent="0.25">
      <c r="A53">
        <v>2022</v>
      </c>
      <c r="B53" t="s">
        <v>20</v>
      </c>
      <c r="C53" t="s">
        <v>27</v>
      </c>
      <c r="D53" t="s">
        <v>14</v>
      </c>
      <c r="E53">
        <v>114</v>
      </c>
      <c r="F53" t="s">
        <v>66</v>
      </c>
      <c r="G53" t="s">
        <v>22</v>
      </c>
      <c r="I53">
        <f>SUM($E53:$E55)</f>
        <v>157</v>
      </c>
      <c r="J53" s="13">
        <f>IFERROR(E53/(E53+E55),0)</f>
        <v>0.72611464968152861</v>
      </c>
      <c r="K53" s="13">
        <f>IFERROR((E53+E54)/(I53),0)</f>
        <v>0.72611464968152861</v>
      </c>
      <c r="L53" s="13">
        <v>0.9</v>
      </c>
      <c r="M53" t="s">
        <v>15</v>
      </c>
      <c r="N53" s="6" t="str">
        <f>IF(M53="Y",IF(AND(E53=0,E54=0,E55=0),"N/A",
IF(AND(E53=0,E54&gt;0,E55=0),"Currently Meeting, Pending",
IF(AND(E53&gt;0,E54&gt;0,J53+0.005&gt;=L53),"Currently Meeting, Pending",
IF(AND(E53&gt;0,E54&gt;=0,E55&gt;=0,J55+0.005&gt;=L55),"Will Meet Goal",
IF(AND(E53&gt;=0,E54=0,E55&gt;0,K55&lt;L55),"Will Not Meet Goal",
IF(AND(E53&gt;=0,E54&gt;0,E55&gt;0,J54&lt;L54),"Currently Not Meeting, Pending",
"ERROR")))))),
IF(AND(E53=0,E54=0,E55=0),"N/A",
IF(AND(E53=0,E54&gt;0,E55=0),"Goal Met",
IF(AND(E53&gt;0,E54&gt;0,J53+0.005&gt;=L53),"Goal Met",
IF(AND(E53&gt;0,E54&gt;=0,E55&gt;=0,J55+0.005&gt;=L55),"Goal Met",
IF(AND(E53&gt;=0,E54=0,E55&gt;0,J55&lt;L55),"Goal Not Met",
IF(AND(E53&gt;=0,E54&gt;0,E55&gt;0,J54&lt;L54),"Goal Not Met","ERROR")
))))))</f>
        <v>Goal Not Met</v>
      </c>
      <c r="O53">
        <f>IF(M53="Y",(E53+E55),E53)</f>
        <v>114</v>
      </c>
      <c r="P53" s="7">
        <v>45199</v>
      </c>
      <c r="Q53" s="13">
        <f t="shared" si="0"/>
        <v>0.72611464968152861</v>
      </c>
    </row>
    <row r="54" spans="1:17" x14ac:dyDescent="0.25">
      <c r="A54">
        <v>2022</v>
      </c>
      <c r="B54" t="s">
        <v>20</v>
      </c>
      <c r="C54" t="s">
        <v>27</v>
      </c>
      <c r="D54" t="s">
        <v>16</v>
      </c>
      <c r="E54">
        <v>0</v>
      </c>
      <c r="F54" t="s">
        <v>66</v>
      </c>
      <c r="G54" t="s">
        <v>22</v>
      </c>
      <c r="I54">
        <f>SUM($E53:$E55)</f>
        <v>157</v>
      </c>
      <c r="J54" s="13">
        <f>IFERROR(E53/(E53+E55),0)</f>
        <v>0.72611464968152861</v>
      </c>
      <c r="K54" s="13">
        <f>K53</f>
        <v>0.72611464968152861</v>
      </c>
      <c r="L54" s="13">
        <v>0.9</v>
      </c>
      <c r="M54" t="s">
        <v>15</v>
      </c>
      <c r="N54" s="6" t="str">
        <f>IF(M53="Y",IF(AND(E53=0,E54=0,E55=0),"N/A",
IF(AND(E53=0,E54&gt;0,E55=0),"Currently Meeting, Pending",
IF(AND(E53&gt;0,E54&gt;0,J53+0.005&gt;=L53),"Currently Meeting, Pending",
IF(AND(E53&gt;0,E54&gt;=0,E55&gt;=0,J55+0.005&gt;=L55),"Will Meet Goal",
IF(AND(E53&gt;=0,E54=0,E55&gt;0,K55&lt;L55),"Will Not Meet Goal",
IF(AND(E53&gt;=0,E54&gt;0,E55&gt;0,J54&lt;L54),"Currently Not Meeting, Pending",
"ERROR")))))),
IF(AND(E53=0,E54=0,E55=0),"N/A",
IF(AND(E53=0,E54&gt;0,E55=0),"Goal Met",
IF(AND(E53&gt;0,E54&gt;0,J53+0.005&gt;=L53),"Goal Met",
IF(AND(E53&gt;0,E54&gt;=0,E55&gt;=0,J55+0.005&gt;=L55),"Goal Met",
IF(AND(E53&gt;=0,E54=0,E55&gt;0,J55&lt;L55),"Goal Not Met",
IF(AND(E53&gt;=0,E54&gt;0,E55&gt;0,J54&lt;L54),"Goal Not Met","ERROR")
))))))</f>
        <v>Goal Not Met</v>
      </c>
      <c r="O54">
        <f>IF(M53="Y",(E53+E55),E53)</f>
        <v>114</v>
      </c>
      <c r="P54" s="7">
        <v>45199</v>
      </c>
      <c r="Q54" s="13">
        <f t="shared" si="0"/>
        <v>0</v>
      </c>
    </row>
    <row r="55" spans="1:17" x14ac:dyDescent="0.25">
      <c r="A55">
        <v>2022</v>
      </c>
      <c r="B55" t="s">
        <v>20</v>
      </c>
      <c r="C55" t="s">
        <v>27</v>
      </c>
      <c r="D55" t="s">
        <v>17</v>
      </c>
      <c r="E55">
        <v>43</v>
      </c>
      <c r="F55" t="s">
        <v>66</v>
      </c>
      <c r="G55" t="s">
        <v>22</v>
      </c>
      <c r="I55">
        <f>SUM($E53:$E55)</f>
        <v>157</v>
      </c>
      <c r="J55" s="13">
        <f>IFERROR(E53/(E53+E55),0)</f>
        <v>0.72611464968152861</v>
      </c>
      <c r="K55" s="13">
        <f>K53</f>
        <v>0.72611464968152861</v>
      </c>
      <c r="L55" s="13">
        <v>0.9</v>
      </c>
      <c r="M55" t="s">
        <v>15</v>
      </c>
      <c r="N55" s="6" t="str">
        <f>IF(M53="Y",IF(AND(E53=0,E54=0,E55=0),"N/A",
IF(AND(E53=0,E54&gt;0,E55=0),"Currently Meeting, Pending",
IF(AND(E53&gt;0,E54&gt;0,J53+0.005&gt;=L53),"Currently Meeting, Pending",
IF(AND(E53&gt;0,E54&gt;=0,E55&gt;=0,J55+0.005&gt;=L55),"Will Meet Goal",
IF(AND(E53&gt;=0,E54=0,E55&gt;0,K55&lt;L55),"Will Not Meet Goal",
IF(AND(E53&gt;=0,E54&gt;0,E55&gt;0,J54&lt;L54),"Currently Not Meeting, Pending",
"ERROR")))))),
IF(AND(E53=0,E54=0,E55=0),"N/A",
IF(AND(E53=0,E54&gt;0,E55=0),"Goal Met",
IF(AND(E53&gt;0,E54&gt;0,J53+0.005&gt;=L53),"Goal Met",
IF(AND(E53&gt;0,E54&gt;=0,E55&gt;=0,J55+0.005&gt;=L55),"Goal Met",
IF(AND(E53&gt;=0,E54=0,E55&gt;0,J55&lt;L55),"Goal Not Met",
IF(AND(E53&gt;=0,E54&gt;0,E55&gt;0,J54&lt;L54),"Goal Not Met","ERROR")
))))))</f>
        <v>Goal Not Met</v>
      </c>
      <c r="O55">
        <f>IF(M53="Y",(E53+E55),E53)</f>
        <v>114</v>
      </c>
      <c r="P55" s="7">
        <v>45199</v>
      </c>
      <c r="Q55" s="13">
        <f t="shared" si="0"/>
        <v>0.27388535031847133</v>
      </c>
    </row>
    <row r="56" spans="1:17" x14ac:dyDescent="0.25">
      <c r="A56">
        <v>2022</v>
      </c>
      <c r="B56" t="s">
        <v>20</v>
      </c>
      <c r="C56" t="s">
        <v>28</v>
      </c>
      <c r="D56" t="s">
        <v>14</v>
      </c>
      <c r="E56">
        <v>16</v>
      </c>
      <c r="F56" t="s">
        <v>66</v>
      </c>
      <c r="G56" t="s">
        <v>22</v>
      </c>
      <c r="I56">
        <f>SUM($E56:$E58)</f>
        <v>19</v>
      </c>
      <c r="J56" s="13">
        <f>IFERROR(E56/(E56+E58),0)</f>
        <v>0.84210526315789469</v>
      </c>
      <c r="K56" s="13">
        <f>IFERROR((E56+E57)/(I56),0)</f>
        <v>0.84210526315789469</v>
      </c>
      <c r="L56" s="13">
        <v>0.9</v>
      </c>
      <c r="M56" t="s">
        <v>15</v>
      </c>
      <c r="N56" t="s">
        <v>19</v>
      </c>
      <c r="O56">
        <f>IF(M56="Y",(E56+E58),E56)</f>
        <v>16</v>
      </c>
      <c r="P56" s="7">
        <v>45199</v>
      </c>
      <c r="Q56" s="13">
        <f t="shared" si="0"/>
        <v>0.84210526315789469</v>
      </c>
    </row>
    <row r="57" spans="1:17" x14ac:dyDescent="0.25">
      <c r="A57">
        <v>2022</v>
      </c>
      <c r="B57" t="s">
        <v>20</v>
      </c>
      <c r="C57" t="s">
        <v>28</v>
      </c>
      <c r="D57" t="s">
        <v>16</v>
      </c>
      <c r="E57">
        <v>0</v>
      </c>
      <c r="F57" t="s">
        <v>66</v>
      </c>
      <c r="G57" t="s">
        <v>22</v>
      </c>
      <c r="I57">
        <f>SUM($E56:$E58)</f>
        <v>19</v>
      </c>
      <c r="J57" s="13">
        <f>IFERROR(E56/(E56+E58),0)</f>
        <v>0.84210526315789469</v>
      </c>
      <c r="K57" s="13">
        <f>K56</f>
        <v>0.84210526315789469</v>
      </c>
      <c r="L57" s="13">
        <v>0.9</v>
      </c>
      <c r="M57" t="s">
        <v>15</v>
      </c>
      <c r="N57" t="s">
        <v>19</v>
      </c>
      <c r="O57">
        <f>IF(M56="Y",(E56+E58),E56)</f>
        <v>16</v>
      </c>
      <c r="P57" s="7">
        <v>45199</v>
      </c>
      <c r="Q57" s="13">
        <f t="shared" si="0"/>
        <v>0</v>
      </c>
    </row>
    <row r="58" spans="1:17" x14ac:dyDescent="0.25">
      <c r="A58">
        <v>2022</v>
      </c>
      <c r="B58" t="s">
        <v>20</v>
      </c>
      <c r="C58" t="s">
        <v>28</v>
      </c>
      <c r="D58" t="s">
        <v>17</v>
      </c>
      <c r="E58">
        <v>3</v>
      </c>
      <c r="F58" t="s">
        <v>66</v>
      </c>
      <c r="G58" t="s">
        <v>22</v>
      </c>
      <c r="I58">
        <f>SUM($E56:$E58)</f>
        <v>19</v>
      </c>
      <c r="J58" s="13">
        <f>IFERROR(E56/(E56+E58),0)</f>
        <v>0.84210526315789469</v>
      </c>
      <c r="K58" s="13">
        <f>K56</f>
        <v>0.84210526315789469</v>
      </c>
      <c r="L58" s="13">
        <v>0.9</v>
      </c>
      <c r="M58" t="s">
        <v>15</v>
      </c>
      <c r="N58" t="s">
        <v>19</v>
      </c>
      <c r="O58">
        <f>IF(M56="Y",(E56+E58),E56)</f>
        <v>16</v>
      </c>
      <c r="P58" s="7">
        <v>45199</v>
      </c>
      <c r="Q58" s="13">
        <f t="shared" si="0"/>
        <v>0.15789473684210525</v>
      </c>
    </row>
    <row r="59" spans="1:17" x14ac:dyDescent="0.25">
      <c r="A59">
        <v>2022</v>
      </c>
      <c r="B59" t="s">
        <v>20</v>
      </c>
      <c r="C59" t="s">
        <v>29</v>
      </c>
      <c r="D59" t="s">
        <v>14</v>
      </c>
      <c r="E59">
        <v>1976</v>
      </c>
      <c r="F59" t="s">
        <v>66</v>
      </c>
      <c r="G59" t="s">
        <v>30</v>
      </c>
      <c r="I59">
        <f>SUM($E59:$E61)</f>
        <v>2174</v>
      </c>
      <c r="J59" s="13">
        <f>IFERROR(E59/(E59+E61),0)</f>
        <v>0.90892364305427786</v>
      </c>
      <c r="K59" s="13">
        <f>IFERROR((E59+E60)/(I59),0)</f>
        <v>0.90892364305427786</v>
      </c>
      <c r="L59" s="13">
        <v>0.9</v>
      </c>
      <c r="M59" t="s">
        <v>15</v>
      </c>
      <c r="N59" t="s">
        <v>18</v>
      </c>
      <c r="O59">
        <f>IF(M59="Y",(E59+E61),E59)</f>
        <v>1976</v>
      </c>
      <c r="P59" s="7">
        <v>45199</v>
      </c>
      <c r="Q59" s="13">
        <f t="shared" si="0"/>
        <v>0.90892364305427786</v>
      </c>
    </row>
    <row r="60" spans="1:17" x14ac:dyDescent="0.25">
      <c r="A60">
        <v>2022</v>
      </c>
      <c r="B60" t="s">
        <v>20</v>
      </c>
      <c r="C60" t="s">
        <v>29</v>
      </c>
      <c r="D60" t="s">
        <v>16</v>
      </c>
      <c r="E60">
        <v>0</v>
      </c>
      <c r="F60" t="s">
        <v>66</v>
      </c>
      <c r="G60" t="s">
        <v>30</v>
      </c>
      <c r="I60">
        <f>SUM($E59:$E61)</f>
        <v>2174</v>
      </c>
      <c r="J60" s="13">
        <f>IFERROR(E59/(E59+E61),0)</f>
        <v>0.90892364305427786</v>
      </c>
      <c r="K60" s="13">
        <f>K59</f>
        <v>0.90892364305427786</v>
      </c>
      <c r="L60" s="13">
        <v>0.9</v>
      </c>
      <c r="M60" t="s">
        <v>15</v>
      </c>
      <c r="N60" t="s">
        <v>18</v>
      </c>
      <c r="O60">
        <f>IF(M59="Y",(E59+E61),E59)</f>
        <v>1976</v>
      </c>
      <c r="P60" s="7">
        <v>45199</v>
      </c>
      <c r="Q60" s="13">
        <f t="shared" si="0"/>
        <v>0</v>
      </c>
    </row>
    <row r="61" spans="1:17" x14ac:dyDescent="0.25">
      <c r="A61">
        <v>2022</v>
      </c>
      <c r="B61" t="s">
        <v>20</v>
      </c>
      <c r="C61" t="s">
        <v>29</v>
      </c>
      <c r="D61" t="s">
        <v>17</v>
      </c>
      <c r="E61">
        <v>198</v>
      </c>
      <c r="F61" t="s">
        <v>66</v>
      </c>
      <c r="G61" t="s">
        <v>30</v>
      </c>
      <c r="I61">
        <f>SUM($E59:$E61)</f>
        <v>2174</v>
      </c>
      <c r="J61" s="13">
        <f>IFERROR(E59/(E59+E61),0)</f>
        <v>0.90892364305427786</v>
      </c>
      <c r="K61" s="13">
        <f>K59</f>
        <v>0.90892364305427786</v>
      </c>
      <c r="L61" s="13">
        <v>0.9</v>
      </c>
      <c r="M61" t="s">
        <v>15</v>
      </c>
      <c r="N61" t="s">
        <v>18</v>
      </c>
      <c r="O61">
        <f>IF(M59="Y",(E59+E61),E59)</f>
        <v>1976</v>
      </c>
      <c r="P61" s="7">
        <v>45199</v>
      </c>
      <c r="Q61" s="13">
        <f t="shared" si="0"/>
        <v>9.1076356945722164E-2</v>
      </c>
    </row>
    <row r="62" spans="1:17" x14ac:dyDescent="0.25">
      <c r="A62">
        <v>2022</v>
      </c>
      <c r="B62" t="s">
        <v>20</v>
      </c>
      <c r="C62" t="s">
        <v>31</v>
      </c>
      <c r="D62" t="s">
        <v>14</v>
      </c>
      <c r="E62">
        <v>573</v>
      </c>
      <c r="F62" t="s">
        <v>66</v>
      </c>
      <c r="G62" t="s">
        <v>32</v>
      </c>
      <c r="I62">
        <f>SUM($E62:$E64)</f>
        <v>714</v>
      </c>
      <c r="J62" s="13">
        <f>IFERROR(E62/(E62+E64),0)</f>
        <v>0.80252100840336138</v>
      </c>
      <c r="K62" s="13">
        <f>IFERROR((E62+E63+#REF!)/(I62+#REF!),0)</f>
        <v>0</v>
      </c>
      <c r="L62" s="13">
        <v>0.9</v>
      </c>
      <c r="M62" t="s">
        <v>15</v>
      </c>
      <c r="N62" t="s">
        <v>19</v>
      </c>
      <c r="O62">
        <f>IF(M62="Y",(E62+E64),E62)</f>
        <v>573</v>
      </c>
      <c r="P62" s="7">
        <v>45199</v>
      </c>
      <c r="Q62" s="13">
        <f t="shared" si="0"/>
        <v>0.80252100840336138</v>
      </c>
    </row>
    <row r="63" spans="1:17" x14ac:dyDescent="0.25">
      <c r="A63">
        <v>2022</v>
      </c>
      <c r="B63" t="s">
        <v>20</v>
      </c>
      <c r="C63" t="s">
        <v>31</v>
      </c>
      <c r="D63" t="s">
        <v>16</v>
      </c>
      <c r="E63">
        <v>0</v>
      </c>
      <c r="F63" t="s">
        <v>66</v>
      </c>
      <c r="G63" t="s">
        <v>32</v>
      </c>
      <c r="I63">
        <f>SUM($E62:$E64)</f>
        <v>714</v>
      </c>
      <c r="J63" s="13">
        <f>IFERROR(E62/(E62+E64),0)</f>
        <v>0.80252100840336138</v>
      </c>
      <c r="K63" s="13">
        <f>K62</f>
        <v>0</v>
      </c>
      <c r="L63" s="13">
        <v>0.9</v>
      </c>
      <c r="M63" t="s">
        <v>15</v>
      </c>
      <c r="N63" t="s">
        <v>19</v>
      </c>
      <c r="O63">
        <f>IF(M62="Y",(E62+E64),E62)</f>
        <v>573</v>
      </c>
      <c r="P63" s="7">
        <v>45199</v>
      </c>
      <c r="Q63" s="13">
        <f t="shared" si="0"/>
        <v>0</v>
      </c>
    </row>
    <row r="64" spans="1:17" x14ac:dyDescent="0.25">
      <c r="A64">
        <v>2022</v>
      </c>
      <c r="B64" t="s">
        <v>20</v>
      </c>
      <c r="C64" t="s">
        <v>31</v>
      </c>
      <c r="D64" t="s">
        <v>17</v>
      </c>
      <c r="E64">
        <v>141</v>
      </c>
      <c r="F64" t="s">
        <v>66</v>
      </c>
      <c r="G64" t="s">
        <v>32</v>
      </c>
      <c r="I64">
        <f>SUM($E62:$E64)</f>
        <v>714</v>
      </c>
      <c r="J64" s="13">
        <f>IFERROR(E62/(E62+E64),0)</f>
        <v>0.80252100840336138</v>
      </c>
      <c r="K64" s="13">
        <f>K62</f>
        <v>0</v>
      </c>
      <c r="L64" s="13">
        <v>0.9</v>
      </c>
      <c r="M64" t="s">
        <v>15</v>
      </c>
      <c r="N64" t="s">
        <v>19</v>
      </c>
      <c r="O64">
        <f>IF(M62="Y",(E62+E64),E62)</f>
        <v>573</v>
      </c>
      <c r="P64" s="7">
        <v>45199</v>
      </c>
      <c r="Q64" s="13">
        <f t="shared" si="0"/>
        <v>0.19747899159663865</v>
      </c>
    </row>
    <row r="65" spans="1:17" x14ac:dyDescent="0.25">
      <c r="A65">
        <v>2022</v>
      </c>
      <c r="B65" t="s">
        <v>20</v>
      </c>
      <c r="C65" t="s">
        <v>33</v>
      </c>
      <c r="D65" t="s">
        <v>14</v>
      </c>
      <c r="E65">
        <v>877</v>
      </c>
      <c r="F65" t="s">
        <v>66</v>
      </c>
      <c r="G65" t="s">
        <v>32</v>
      </c>
      <c r="I65">
        <f>SUM($E65:$E67)</f>
        <v>1341</v>
      </c>
      <c r="J65" s="13">
        <f>IFERROR(E65/(E65+E67),0)</f>
        <v>0.65398956002982844</v>
      </c>
      <c r="K65" s="13">
        <f>IFERROR((E65+E66+#REF!)/(I65+#REF!),0)</f>
        <v>0</v>
      </c>
      <c r="L65" s="13">
        <v>0.9</v>
      </c>
      <c r="M65" t="s">
        <v>15</v>
      </c>
      <c r="N65" t="s">
        <v>19</v>
      </c>
      <c r="O65">
        <f>IF(M65="Y",(E65+E67),E65)</f>
        <v>877</v>
      </c>
      <c r="P65" s="7">
        <v>45199</v>
      </c>
      <c r="Q65" s="13">
        <f t="shared" si="0"/>
        <v>0.65398956002982844</v>
      </c>
    </row>
    <row r="66" spans="1:17" x14ac:dyDescent="0.25">
      <c r="A66">
        <v>2022</v>
      </c>
      <c r="B66" t="s">
        <v>20</v>
      </c>
      <c r="C66" t="s">
        <v>33</v>
      </c>
      <c r="D66" t="s">
        <v>16</v>
      </c>
      <c r="E66">
        <v>0</v>
      </c>
      <c r="F66" t="s">
        <v>66</v>
      </c>
      <c r="G66" t="s">
        <v>32</v>
      </c>
      <c r="I66">
        <f>SUM($E65:$E67)</f>
        <v>1341</v>
      </c>
      <c r="J66" s="13">
        <f>IFERROR(E65/(E65+E67),0)</f>
        <v>0.65398956002982844</v>
      </c>
      <c r="K66" s="13">
        <f>K65</f>
        <v>0</v>
      </c>
      <c r="L66" s="13">
        <v>0.9</v>
      </c>
      <c r="M66" t="s">
        <v>15</v>
      </c>
      <c r="N66" t="s">
        <v>19</v>
      </c>
      <c r="O66">
        <f>IF(M65="Y",(E65+E67),E65)</f>
        <v>877</v>
      </c>
      <c r="P66" s="7">
        <v>45199</v>
      </c>
      <c r="Q66" s="13">
        <f t="shared" ref="Q66:Q129" si="1">IFERROR(E66/I66,0)</f>
        <v>0</v>
      </c>
    </row>
    <row r="67" spans="1:17" x14ac:dyDescent="0.25">
      <c r="A67">
        <v>2022</v>
      </c>
      <c r="B67" t="s">
        <v>20</v>
      </c>
      <c r="C67" t="s">
        <v>33</v>
      </c>
      <c r="D67" t="s">
        <v>17</v>
      </c>
      <c r="E67">
        <v>464</v>
      </c>
      <c r="F67" t="s">
        <v>66</v>
      </c>
      <c r="G67" t="s">
        <v>32</v>
      </c>
      <c r="I67">
        <f>SUM($E65:$E67)</f>
        <v>1341</v>
      </c>
      <c r="J67" s="13">
        <f>IFERROR(E65/(E65+E67),0)</f>
        <v>0.65398956002982844</v>
      </c>
      <c r="K67" s="13">
        <f>K65</f>
        <v>0</v>
      </c>
      <c r="L67" s="13">
        <v>0.9</v>
      </c>
      <c r="M67" t="s">
        <v>15</v>
      </c>
      <c r="N67" t="s">
        <v>19</v>
      </c>
      <c r="O67">
        <f>IF(M65="Y",(E65+E67),E65)</f>
        <v>877</v>
      </c>
      <c r="P67" s="7">
        <v>45199</v>
      </c>
      <c r="Q67" s="13">
        <f t="shared" si="1"/>
        <v>0.3460104399701715</v>
      </c>
    </row>
    <row r="68" spans="1:17" x14ac:dyDescent="0.25">
      <c r="A68">
        <v>2022</v>
      </c>
      <c r="B68" t="s">
        <v>20</v>
      </c>
      <c r="C68" t="s">
        <v>34</v>
      </c>
      <c r="D68" t="s">
        <v>14</v>
      </c>
      <c r="E68">
        <v>269</v>
      </c>
      <c r="F68" t="s">
        <v>66</v>
      </c>
      <c r="G68" t="s">
        <v>26</v>
      </c>
      <c r="I68">
        <f>SUM($E68:$E70)</f>
        <v>304</v>
      </c>
      <c r="J68" s="13">
        <f>IFERROR(E68/(E68+E70),0)</f>
        <v>0.88486842105263153</v>
      </c>
      <c r="K68" s="13">
        <f>IFERROR((E68+E69+#REF!)/(I68+#REF!),0)</f>
        <v>0</v>
      </c>
      <c r="L68" s="13">
        <v>0.9</v>
      </c>
      <c r="M68" t="s">
        <v>15</v>
      </c>
      <c r="N68" s="6" t="str">
        <f>IF(M68="Y",IF(AND(E68=0,E69=0,E70=0),"N/A",
IF(AND(E68=0,E69&gt;0,E70=0),"Currently Meeting, Pending",
IF(AND(E68&gt;0,E69&gt;0,J68+0.005&gt;=L68),"Currently Meeting, Pending",
IF(AND(E68&gt;0,E69&gt;=0,E70&gt;=0,J70+0.005&gt;=L70),"Will Meet Goal",
IF(AND(E68&gt;=0,E69=0,E70&gt;0,K70&lt;L70),"Will Not Meet Goal",
IF(AND(E68&gt;=0,E69&gt;0,E70&gt;0,J69&lt;L69),"Currently Not Meeting, Pending",
"ERROR")))))),
IF(AND(E68=0,E69=0,E70=0),"N/A",
IF(AND(E68=0,E69&gt;0,E70=0),"Goal Met",
IF(AND(E68&gt;0,E69&gt;0,J68+0.005&gt;=L68),"Goal Met",
IF(AND(E68&gt;0,E69&gt;=0,E70&gt;=0,J70+0.005&gt;=L70),"Goal Met",
IF(AND(E68&gt;=0,E69=0,E70&gt;0,J70&lt;L70),"Goal Not Met",
IF(AND(E68&gt;=0,E69&gt;0,E70&gt;0,J69&lt;L69),"Goal Not Met","ERROR")
))))))</f>
        <v>Goal Not Met</v>
      </c>
      <c r="O68">
        <f>IF(M68="Y",(E68+E70),E68)</f>
        <v>269</v>
      </c>
      <c r="P68" s="7">
        <v>45199</v>
      </c>
      <c r="Q68" s="13">
        <f t="shared" si="1"/>
        <v>0.88486842105263153</v>
      </c>
    </row>
    <row r="69" spans="1:17" x14ac:dyDescent="0.25">
      <c r="A69">
        <v>2022</v>
      </c>
      <c r="B69" t="s">
        <v>20</v>
      </c>
      <c r="C69" t="s">
        <v>34</v>
      </c>
      <c r="D69" t="s">
        <v>16</v>
      </c>
      <c r="E69">
        <v>0</v>
      </c>
      <c r="F69" t="s">
        <v>66</v>
      </c>
      <c r="G69" t="s">
        <v>26</v>
      </c>
      <c r="I69">
        <f>SUM($E68:$E70)</f>
        <v>304</v>
      </c>
      <c r="J69" s="13">
        <f>IFERROR(E68/(E68+E70),0)</f>
        <v>0.88486842105263153</v>
      </c>
      <c r="K69" s="13">
        <f>K68</f>
        <v>0</v>
      </c>
      <c r="L69" s="13">
        <v>0.9</v>
      </c>
      <c r="M69" t="s">
        <v>15</v>
      </c>
      <c r="N69" s="6" t="str">
        <f>IF(M68="Y",IF(AND(E68=0,E69=0,E70=0),"N/A",
IF(AND(E68=0,E69&gt;0,E70=0),"Currently Meeting, Pending",
IF(AND(E68&gt;0,E69&gt;0,J68+0.005&gt;=L68),"Currently Meeting, Pending",
IF(AND(E68&gt;0,E69&gt;=0,E70&gt;=0,J70+0.005&gt;=L70),"Will Meet Goal",
IF(AND(E68&gt;=0,E69=0,E70&gt;0,K70&lt;L70),"Will Not Meet Goal",
IF(AND(E68&gt;=0,E69&gt;0,E70&gt;0,J69&lt;L69),"Currently Not Meeting, Pending",
"ERROR")))))),
IF(AND(E68=0,E69=0,E70=0),"N/A",
IF(AND(E68=0,E69&gt;0,E70=0),"Goal Met",
IF(AND(E68&gt;0,E69&gt;0,J68+0.005&gt;=L68),"Goal Met",
IF(AND(E68&gt;0,E69&gt;=0,E70&gt;=0,J70+0.005&gt;=L70),"Goal Met",
IF(AND(E68&gt;=0,E69=0,E70&gt;0,J70&lt;L70),"Goal Not Met",
IF(AND(E68&gt;=0,E69&gt;0,E70&gt;0,J69&lt;L69),"Goal Not Met","ERROR")
))))))</f>
        <v>Goal Not Met</v>
      </c>
      <c r="O69">
        <f>IF(M68="Y",(E68+E70),E68)</f>
        <v>269</v>
      </c>
      <c r="P69" s="7">
        <v>45199</v>
      </c>
      <c r="Q69" s="13">
        <f t="shared" si="1"/>
        <v>0</v>
      </c>
    </row>
    <row r="70" spans="1:17" x14ac:dyDescent="0.25">
      <c r="A70">
        <v>2022</v>
      </c>
      <c r="B70" t="s">
        <v>20</v>
      </c>
      <c r="C70" t="s">
        <v>34</v>
      </c>
      <c r="D70" t="s">
        <v>17</v>
      </c>
      <c r="E70">
        <v>35</v>
      </c>
      <c r="F70" t="s">
        <v>66</v>
      </c>
      <c r="G70" t="s">
        <v>26</v>
      </c>
      <c r="I70">
        <f>SUM($E68:$E70)</f>
        <v>304</v>
      </c>
      <c r="J70" s="13">
        <f>IFERROR(E68/(E68+E70),0)</f>
        <v>0.88486842105263153</v>
      </c>
      <c r="K70" s="13">
        <f>K68</f>
        <v>0</v>
      </c>
      <c r="L70" s="13">
        <v>0.9</v>
      </c>
      <c r="M70" t="s">
        <v>15</v>
      </c>
      <c r="N70" s="6" t="str">
        <f>IF(M68="Y",IF(AND(E68=0,E69=0,E70=0),"N/A",
IF(AND(E68=0,E69&gt;0,E70=0),"Currently Meeting, Pending",
IF(AND(E68&gt;0,E69&gt;0,J68+0.005&gt;=L68),"Currently Meeting, Pending",
IF(AND(E68&gt;0,E69&gt;=0,E70&gt;=0,J70+0.005&gt;=L70),"Will Meet Goal",
IF(AND(E68&gt;=0,E69=0,E70&gt;0,K70&lt;L70),"Will Not Meet Goal",
IF(AND(E68&gt;=0,E69&gt;0,E70&gt;0,J69&lt;L69),"Currently Not Meeting, Pending",
"ERROR")))))),
IF(AND(E68=0,E69=0,E70=0),"N/A",
IF(AND(E68=0,E69&gt;0,E70=0),"Goal Met",
IF(AND(E68&gt;0,E69&gt;0,J68+0.005&gt;=L68),"Goal Met",
IF(AND(E68&gt;0,E69&gt;=0,E70&gt;=0,J70+0.005&gt;=L70),"Goal Met",
IF(AND(E68&gt;=0,E69=0,E70&gt;0,J70&lt;L70),"Goal Not Met",
IF(AND(E68&gt;=0,E69&gt;0,E70&gt;0,J69&lt;L69),"Goal Not Met","ERROR")
))))))</f>
        <v>Goal Not Met</v>
      </c>
      <c r="O70">
        <f>IF(M68="Y",(E68+E70),E68)</f>
        <v>269</v>
      </c>
      <c r="P70" s="7">
        <v>45199</v>
      </c>
      <c r="Q70" s="13">
        <f t="shared" si="1"/>
        <v>0.11513157894736842</v>
      </c>
    </row>
    <row r="71" spans="1:17" x14ac:dyDescent="0.25">
      <c r="A71">
        <v>2022</v>
      </c>
      <c r="B71" t="s">
        <v>20</v>
      </c>
      <c r="C71" t="s">
        <v>35</v>
      </c>
      <c r="D71" t="s">
        <v>14</v>
      </c>
      <c r="E71">
        <v>219</v>
      </c>
      <c r="F71" t="s">
        <v>66</v>
      </c>
      <c r="G71" t="s">
        <v>36</v>
      </c>
      <c r="I71">
        <f>SUM($E71:$E73)</f>
        <v>259</v>
      </c>
      <c r="J71" s="13">
        <f>IFERROR(E71/(E71+E73),0)</f>
        <v>0.84555984555984554</v>
      </c>
      <c r="K71" s="13">
        <f>IFERROR((E71+E72+#REF!)/(I71+#REF!),0)</f>
        <v>0</v>
      </c>
      <c r="L71" s="13">
        <v>0.9</v>
      </c>
      <c r="M71" t="s">
        <v>15</v>
      </c>
      <c r="N71" s="6" t="str">
        <f>IF(M71="Y",IF(AND(E71=0,E72=0,E73=0),"N/A",
IF(AND(E71=0,E72&gt;0,E73=0),"Currently Meeting, Pending",
IF(AND(E71&gt;0,E72&gt;0,J71+0.005&gt;=L71),"Currently Meeting, Pending",
IF(AND(E71&gt;0,E72&gt;=0,E73&gt;=0,J73+0.005&gt;=L73),"Will Meet Goal",
IF(AND(E71&gt;=0,E72=0,E73&gt;0,K73&lt;L73),"Will Not Meet Goal",
IF(AND(E71&gt;=0,E72&gt;0,E73&gt;0,J72&lt;L72),"Currently Not Meeting, Pending",
"ERROR")))))),
IF(AND(E71=0,E72=0,E73=0),"N/A",
IF(AND(E71=0,E72&gt;0,E73=0),"Goal Met",
IF(AND(E71&gt;0,E72&gt;0,J71+0.005&gt;=L71),"Goal Met",
IF(AND(E71&gt;0,E72&gt;=0,E73&gt;=0,J73+0.005&gt;=L73),"Goal Met",
IF(AND(E71&gt;=0,E72=0,E73&gt;0,J73&lt;L73),"Goal Not Met",
IF(AND(E71&gt;=0,E72&gt;0,E73&gt;0,J72&lt;L72),"Goal Not Met","ERROR")
))))))</f>
        <v>Goal Not Met</v>
      </c>
      <c r="O71">
        <f>IF(M71="Y",(E71+E73),E71)</f>
        <v>219</v>
      </c>
      <c r="P71" s="7">
        <v>45199</v>
      </c>
      <c r="Q71" s="13">
        <f t="shared" si="1"/>
        <v>0.84555984555984554</v>
      </c>
    </row>
    <row r="72" spans="1:17" x14ac:dyDescent="0.25">
      <c r="A72">
        <v>2022</v>
      </c>
      <c r="B72" t="s">
        <v>20</v>
      </c>
      <c r="C72" t="s">
        <v>35</v>
      </c>
      <c r="D72" t="s">
        <v>16</v>
      </c>
      <c r="E72">
        <v>0</v>
      </c>
      <c r="F72" t="s">
        <v>66</v>
      </c>
      <c r="G72" t="s">
        <v>36</v>
      </c>
      <c r="I72">
        <f>SUM($E71:$E73)</f>
        <v>259</v>
      </c>
      <c r="J72" s="13">
        <f>IFERROR(E71/(E71+E73),0)</f>
        <v>0.84555984555984554</v>
      </c>
      <c r="K72" s="13">
        <f>K71</f>
        <v>0</v>
      </c>
      <c r="L72" s="13">
        <v>0.9</v>
      </c>
      <c r="M72" t="s">
        <v>15</v>
      </c>
      <c r="N72" s="6" t="str">
        <f>IF(M71="Y",IF(AND(E71=0,E72=0,E73=0),"N/A",
IF(AND(E71=0,E72&gt;0,E73=0),"Currently Meeting, Pending",
IF(AND(E71&gt;0,E72&gt;0,J71+0.005&gt;=L71),"Currently Meeting, Pending",
IF(AND(E71&gt;0,E72&gt;=0,E73&gt;=0,J73+0.005&gt;=L73),"Will Meet Goal",
IF(AND(E71&gt;=0,E72=0,E73&gt;0,K73&lt;L73),"Will Not Meet Goal",
IF(AND(E71&gt;=0,E72&gt;0,E73&gt;0,J72&lt;L72),"Currently Not Meeting, Pending",
"ERROR")))))),
IF(AND(E71=0,E72=0,E73=0),"N/A",
IF(AND(E71=0,E72&gt;0,E73=0),"Goal Met",
IF(AND(E71&gt;0,E72&gt;0,J71+0.005&gt;=L71),"Goal Met",
IF(AND(E71&gt;0,E72&gt;=0,E73&gt;=0,J73+0.005&gt;=L73),"Goal Met",
IF(AND(E71&gt;=0,E72=0,E73&gt;0,J73&lt;L73),"Goal Not Met",
IF(AND(E71&gt;=0,E72&gt;0,E73&gt;0,J72&lt;L72),"Goal Not Met","ERROR")
))))))</f>
        <v>Goal Not Met</v>
      </c>
      <c r="O72">
        <f>IF(M71="Y",(E71+E73),E71)</f>
        <v>219</v>
      </c>
      <c r="P72" s="7">
        <v>45199</v>
      </c>
      <c r="Q72" s="13">
        <f t="shared" si="1"/>
        <v>0</v>
      </c>
    </row>
    <row r="73" spans="1:17" x14ac:dyDescent="0.25">
      <c r="A73">
        <v>2022</v>
      </c>
      <c r="B73" t="s">
        <v>20</v>
      </c>
      <c r="C73" t="s">
        <v>35</v>
      </c>
      <c r="D73" t="s">
        <v>17</v>
      </c>
      <c r="E73">
        <v>40</v>
      </c>
      <c r="F73" t="s">
        <v>66</v>
      </c>
      <c r="G73" t="s">
        <v>36</v>
      </c>
      <c r="I73">
        <f>SUM($E71:$E73)</f>
        <v>259</v>
      </c>
      <c r="J73" s="13">
        <f>IFERROR(E71/(E71+E73),0)</f>
        <v>0.84555984555984554</v>
      </c>
      <c r="K73" s="13">
        <f>K71</f>
        <v>0</v>
      </c>
      <c r="L73" s="13">
        <v>0.9</v>
      </c>
      <c r="M73" t="s">
        <v>15</v>
      </c>
      <c r="N73" s="6" t="str">
        <f>IF(M71="Y",IF(AND(E71=0,E72=0,E73=0),"N/A",
IF(AND(E71=0,E72&gt;0,E73=0),"Currently Meeting, Pending",
IF(AND(E71&gt;0,E72&gt;0,J71+0.005&gt;=L71),"Currently Meeting, Pending",
IF(AND(E71&gt;0,E72&gt;=0,E73&gt;=0,J73+0.005&gt;=L73),"Will Meet Goal",
IF(AND(E71&gt;=0,E72=0,E73&gt;0,K73&lt;L73),"Will Not Meet Goal",
IF(AND(E71&gt;=0,E72&gt;0,E73&gt;0,J72&lt;L72),"Currently Not Meeting, Pending",
"ERROR")))))),
IF(AND(E71=0,E72=0,E73=0),"N/A",
IF(AND(E71=0,E72&gt;0,E73=0),"Goal Met",
IF(AND(E71&gt;0,E72&gt;0,J71+0.005&gt;=L71),"Goal Met",
IF(AND(E71&gt;0,E72&gt;=0,E73&gt;=0,J73+0.005&gt;=L73),"Goal Met",
IF(AND(E71&gt;=0,E72=0,E73&gt;0,J73&lt;L73),"Goal Not Met",
IF(AND(E71&gt;=0,E72&gt;0,E73&gt;0,J72&lt;L72),"Goal Not Met","ERROR")
))))))</f>
        <v>Goal Not Met</v>
      </c>
      <c r="O73">
        <f>IF(M71="Y",(E71+E73),E71)</f>
        <v>219</v>
      </c>
      <c r="P73" s="7">
        <v>45199</v>
      </c>
      <c r="Q73" s="13">
        <f t="shared" si="1"/>
        <v>0.15444015444015444</v>
      </c>
    </row>
    <row r="74" spans="1:17" x14ac:dyDescent="0.25">
      <c r="A74">
        <v>2022</v>
      </c>
      <c r="B74" t="s">
        <v>20</v>
      </c>
      <c r="C74" t="s">
        <v>37</v>
      </c>
      <c r="D74" t="s">
        <v>14</v>
      </c>
      <c r="E74">
        <v>29</v>
      </c>
      <c r="F74" t="s">
        <v>66</v>
      </c>
      <c r="G74" t="s">
        <v>36</v>
      </c>
      <c r="I74">
        <f>SUM($E74:$E76)</f>
        <v>38</v>
      </c>
      <c r="J74" s="13">
        <f>IFERROR(E74/(E74+E76),0)</f>
        <v>0.76315789473684215</v>
      </c>
      <c r="K74" s="13">
        <f>IFERROR((E74+E75+#REF!)/(I74+#REF!),0)</f>
        <v>0</v>
      </c>
      <c r="L74" s="13">
        <v>0.9</v>
      </c>
      <c r="M74" t="str">
        <f>IF(A74&gt;2022,"Y","N")</f>
        <v>N</v>
      </c>
      <c r="N74" t="s">
        <v>19</v>
      </c>
      <c r="O74">
        <f>IF(M74="Y",(E74+E76),E74)</f>
        <v>29</v>
      </c>
      <c r="P74" s="7">
        <v>45199</v>
      </c>
      <c r="Q74" s="13">
        <f t="shared" si="1"/>
        <v>0.76315789473684215</v>
      </c>
    </row>
    <row r="75" spans="1:17" x14ac:dyDescent="0.25">
      <c r="A75">
        <v>2022</v>
      </c>
      <c r="B75" t="s">
        <v>20</v>
      </c>
      <c r="C75" t="s">
        <v>37</v>
      </c>
      <c r="D75" t="s">
        <v>16</v>
      </c>
      <c r="E75">
        <v>0</v>
      </c>
      <c r="F75" t="s">
        <v>66</v>
      </c>
      <c r="G75" t="s">
        <v>36</v>
      </c>
      <c r="I75">
        <f>SUM($E74:$E76)</f>
        <v>38</v>
      </c>
      <c r="J75" s="13">
        <f>IFERROR(E74/(E74+E76),0)</f>
        <v>0.76315789473684215</v>
      </c>
      <c r="K75" s="13">
        <f>K74</f>
        <v>0</v>
      </c>
      <c r="L75" s="13">
        <v>0.9</v>
      </c>
      <c r="M75" t="str">
        <f>IF(A75&gt;2022,"Y","N")</f>
        <v>N</v>
      </c>
      <c r="N75" t="s">
        <v>19</v>
      </c>
      <c r="O75">
        <f>IF(M74="Y",(E74+E76),E74)</f>
        <v>29</v>
      </c>
      <c r="P75" s="7">
        <v>45199</v>
      </c>
      <c r="Q75" s="13">
        <f t="shared" si="1"/>
        <v>0</v>
      </c>
    </row>
    <row r="76" spans="1:17" x14ac:dyDescent="0.25">
      <c r="A76">
        <v>2022</v>
      </c>
      <c r="B76" t="s">
        <v>20</v>
      </c>
      <c r="C76" t="s">
        <v>37</v>
      </c>
      <c r="D76" t="s">
        <v>17</v>
      </c>
      <c r="E76">
        <v>9</v>
      </c>
      <c r="F76" t="s">
        <v>66</v>
      </c>
      <c r="G76" t="s">
        <v>36</v>
      </c>
      <c r="I76">
        <f>SUM($E74:$E76)</f>
        <v>38</v>
      </c>
      <c r="J76" s="13">
        <f>IFERROR(E74/(E74+E76),0)</f>
        <v>0.76315789473684215</v>
      </c>
      <c r="K76" s="13">
        <f>K74</f>
        <v>0</v>
      </c>
      <c r="L76" s="13">
        <v>0.9</v>
      </c>
      <c r="M76" t="str">
        <f>IF(A76&gt;2022,"Y","N")</f>
        <v>N</v>
      </c>
      <c r="N76" t="s">
        <v>19</v>
      </c>
      <c r="O76">
        <f>IF(M74="Y",(E74+E76),E74)</f>
        <v>29</v>
      </c>
      <c r="P76" s="7">
        <v>45199</v>
      </c>
      <c r="Q76" s="13">
        <f t="shared" si="1"/>
        <v>0.23684210526315788</v>
      </c>
    </row>
    <row r="77" spans="1:17" x14ac:dyDescent="0.25">
      <c r="A77">
        <v>2022</v>
      </c>
      <c r="B77" t="s">
        <v>20</v>
      </c>
      <c r="C77" t="s">
        <v>38</v>
      </c>
      <c r="D77" t="s">
        <v>14</v>
      </c>
      <c r="E77">
        <v>1534</v>
      </c>
      <c r="F77" t="s">
        <v>66</v>
      </c>
      <c r="G77" t="s">
        <v>30</v>
      </c>
      <c r="I77">
        <f>SUM($E77:$E79)</f>
        <v>1699</v>
      </c>
      <c r="J77" s="13">
        <f>IFERROR(E77/(E77+E79),0)</f>
        <v>0.90288404944084755</v>
      </c>
      <c r="K77" s="13">
        <f>IFERROR((E77+E78)/(I77),0)</f>
        <v>0.90288404944084755</v>
      </c>
      <c r="L77" s="13">
        <v>0.9</v>
      </c>
      <c r="M77" t="s">
        <v>15</v>
      </c>
      <c r="N77" s="6" t="str">
        <f>IF(M77="Y",IF(AND(E77=0,E78=0,E79=0),"N/A",
IF(AND(E77=0,E78&gt;0,E79=0),"Currently Meeting, Pending",
IF(AND(E77&gt;0,E78&gt;0,J77+0.005&gt;=L77),"Currently Meeting, Pending",
IF(AND(E77&gt;0,E78&gt;=0,E79&gt;=0,J79+0.005&gt;=L79),"Will Meet Goal",
IF(AND(E77&gt;=0,E78=0,E79&gt;0,K79&lt;L79),"Will Not Meet Goal",
IF(AND(E77&gt;=0,E78&gt;0,E79&gt;0,J78&lt;L78),"Currently Not Meeting, Pending",
"ERROR")))))),
IF(AND(E77=0,E78=0,E79=0),"N/A",
IF(AND(E77=0,E78&gt;0,E79=0),"Goal Met",
IF(AND(E77&gt;0,E78&gt;0,J77+0.005&gt;=L77),"Goal Met",
IF(AND(E77&gt;0,E78&gt;=0,E79&gt;=0,J79+0.005&gt;=L79),"Goal Met",
IF(AND(E77&gt;=0,E78=0,E79&gt;0,J79&lt;L79),"Goal Not Met",
IF(AND(E77&gt;=0,E78&gt;0,E79&gt;0,J78&lt;L78),"Goal Not Met","ERROR")
))))))</f>
        <v>Goal Met</v>
      </c>
      <c r="O77">
        <f>IF(M77="Y",(E77+E79),E77)</f>
        <v>1534</v>
      </c>
      <c r="P77" s="7">
        <v>45199</v>
      </c>
      <c r="Q77" s="13">
        <f t="shared" si="1"/>
        <v>0.90288404944084755</v>
      </c>
    </row>
    <row r="78" spans="1:17" x14ac:dyDescent="0.25">
      <c r="A78">
        <v>2022</v>
      </c>
      <c r="B78" t="s">
        <v>20</v>
      </c>
      <c r="C78" t="s">
        <v>38</v>
      </c>
      <c r="D78" t="s">
        <v>16</v>
      </c>
      <c r="E78">
        <v>0</v>
      </c>
      <c r="F78" t="s">
        <v>66</v>
      </c>
      <c r="G78" t="s">
        <v>30</v>
      </c>
      <c r="I78">
        <f>SUM($E77:$E79)</f>
        <v>1699</v>
      </c>
      <c r="J78" s="13">
        <f>IFERROR(E77/(E77+E79),0)</f>
        <v>0.90288404944084755</v>
      </c>
      <c r="K78" s="13">
        <f>K77</f>
        <v>0.90288404944084755</v>
      </c>
      <c r="L78" s="13">
        <v>0.9</v>
      </c>
      <c r="M78" t="s">
        <v>15</v>
      </c>
      <c r="N78" s="6" t="str">
        <f>IF(M77="Y",IF(AND(E77=0,E78=0,E79=0),"N/A",
IF(AND(E77=0,E78&gt;0,E79=0),"Currently Meeting, Pending",
IF(AND(E77&gt;0,E78&gt;0,J77+0.005&gt;=L77),"Currently Meeting, Pending",
IF(AND(E77&gt;0,E78&gt;=0,E79&gt;=0,J79+0.005&gt;=L79),"Will Meet Goal",
IF(AND(E77&gt;=0,E78=0,E79&gt;0,K79&lt;L79),"Will Not Meet Goal",
IF(AND(E77&gt;=0,E78&gt;0,E79&gt;0,J78&lt;L78),"Currently Not Meeting, Pending",
"ERROR")))))),
IF(AND(E77=0,E78=0,E79=0),"N/A",
IF(AND(E77=0,E78&gt;0,E79=0),"Goal Met",
IF(AND(E77&gt;0,E78&gt;0,J77+0.005&gt;=L77),"Goal Met",
IF(AND(E77&gt;0,E78&gt;=0,E79&gt;=0,J79+0.005&gt;=L79),"Goal Met",
IF(AND(E77&gt;=0,E78=0,E79&gt;0,J79&lt;L79),"Goal Not Met",
IF(AND(E77&gt;=0,E78&gt;0,E79&gt;0,J78&lt;L78),"Goal Not Met","ERROR")
))))))</f>
        <v>Goal Met</v>
      </c>
      <c r="O78">
        <f>IF(M77="Y",(E77+E79),E77)</f>
        <v>1534</v>
      </c>
      <c r="P78" s="7">
        <v>45199</v>
      </c>
      <c r="Q78" s="13">
        <f t="shared" si="1"/>
        <v>0</v>
      </c>
    </row>
    <row r="79" spans="1:17" x14ac:dyDescent="0.25">
      <c r="A79">
        <v>2022</v>
      </c>
      <c r="B79" t="s">
        <v>20</v>
      </c>
      <c r="C79" t="s">
        <v>38</v>
      </c>
      <c r="D79" t="s">
        <v>17</v>
      </c>
      <c r="E79">
        <v>165</v>
      </c>
      <c r="F79" t="s">
        <v>66</v>
      </c>
      <c r="G79" t="s">
        <v>30</v>
      </c>
      <c r="I79">
        <f>SUM($E77:$E79)</f>
        <v>1699</v>
      </c>
      <c r="J79" s="13">
        <f>IFERROR(E77/(E77+E79),0)</f>
        <v>0.90288404944084755</v>
      </c>
      <c r="K79" s="13">
        <f>K77</f>
        <v>0.90288404944084755</v>
      </c>
      <c r="L79" s="13">
        <v>0.9</v>
      </c>
      <c r="M79" t="s">
        <v>15</v>
      </c>
      <c r="N79" s="6" t="str">
        <f>IF(M77="Y",IF(AND(E77=0,E78=0,E79=0),"N/A",
IF(AND(E77=0,E78&gt;0,E79=0),"Currently Meeting, Pending",
IF(AND(E77&gt;0,E78&gt;0,J77+0.005&gt;=L77),"Currently Meeting, Pending",
IF(AND(E77&gt;0,E78&gt;=0,E79&gt;=0,J79+0.005&gt;=L79),"Will Meet Goal",
IF(AND(E77&gt;=0,E78=0,E79&gt;0,K79&lt;L79),"Will Not Meet Goal",
IF(AND(E77&gt;=0,E78&gt;0,E79&gt;0,J78&lt;L78),"Currently Not Meeting, Pending",
"ERROR")))))),
IF(AND(E77=0,E78=0,E79=0),"N/A",
IF(AND(E77=0,E78&gt;0,E79=0),"Goal Met",
IF(AND(E77&gt;0,E78&gt;0,J77+0.005&gt;=L77),"Goal Met",
IF(AND(E77&gt;0,E78&gt;=0,E79&gt;=0,J79+0.005&gt;=L79),"Goal Met",
IF(AND(E77&gt;=0,E78=0,E79&gt;0,J79&lt;L79),"Goal Not Met",
IF(AND(E77&gt;=0,E78&gt;0,E79&gt;0,J78&lt;L78),"Goal Not Met","ERROR")
))))))</f>
        <v>Goal Met</v>
      </c>
      <c r="O79">
        <f>IF(M77="Y",(E77+E79),E77)</f>
        <v>1534</v>
      </c>
      <c r="P79" s="7">
        <v>45199</v>
      </c>
      <c r="Q79" s="13">
        <f t="shared" si="1"/>
        <v>9.7115950559152439E-2</v>
      </c>
    </row>
    <row r="80" spans="1:17" x14ac:dyDescent="0.25">
      <c r="A80">
        <v>2022</v>
      </c>
      <c r="B80" t="s">
        <v>20</v>
      </c>
      <c r="C80" t="s">
        <v>39</v>
      </c>
      <c r="D80" t="s">
        <v>14</v>
      </c>
      <c r="E80">
        <v>520</v>
      </c>
      <c r="F80" t="s">
        <v>66</v>
      </c>
      <c r="G80" t="s">
        <v>40</v>
      </c>
      <c r="I80">
        <f>SUM($E80:$E82)</f>
        <v>619</v>
      </c>
      <c r="J80" s="13">
        <f>IFERROR(E80/(E80+E82),0)</f>
        <v>0.84006462035541196</v>
      </c>
      <c r="K80" s="13">
        <f>IFERROR((E80+E81)/(I80),0)</f>
        <v>0.84006462035541196</v>
      </c>
      <c r="L80" s="13">
        <v>0.9</v>
      </c>
      <c r="M80" t="s">
        <v>15</v>
      </c>
      <c r="N80" s="6" t="str">
        <f>IF(M80="Y",IF(AND(E80=0,E81=0,E82=0),"N/A",
IF(AND(E80=0,E81&gt;0,E82=0),"Currently Meeting, Pending",
IF(AND(E80&gt;0,E81&gt;0,J80+0.005&gt;=L80),"Currently Meeting, Pending",
IF(AND(E80&gt;0,E81&gt;=0,E82&gt;=0,J82+0.005&gt;=L82),"Will Meet Goal",
IF(AND(E80&gt;=0,E81=0,E82&gt;0,K82&lt;L82),"Will Not Meet Goal",
IF(AND(E80&gt;=0,E81&gt;0,E82&gt;0,J81&lt;L81),"Currently Not Meeting, Pending",
"ERROR")))))),
IF(AND(E80=0,E81=0,E82=0),"N/A",
IF(AND(E80=0,E81&gt;0,E82=0),"Goal Met",
IF(AND(E80&gt;0,E81&gt;0,J80+0.005&gt;=L80),"Goal Met",
IF(AND(E80&gt;0,E81&gt;=0,E82&gt;=0,J82+0.005&gt;=L82),"Goal Met",
IF(AND(E80&gt;=0,E81=0,E82&gt;0,J82&lt;L82),"Goal Not Met",
IF(AND(E80&gt;=0,E81&gt;0,E82&gt;0,J81&lt;L81),"Goal Not Met","ERROR")
))))))</f>
        <v>Goal Not Met</v>
      </c>
      <c r="O80">
        <f>IF(M80="Y",(E80+E82),E80)</f>
        <v>520</v>
      </c>
      <c r="P80" s="7">
        <v>45199</v>
      </c>
      <c r="Q80" s="13">
        <f t="shared" si="1"/>
        <v>0.84006462035541196</v>
      </c>
    </row>
    <row r="81" spans="1:17" x14ac:dyDescent="0.25">
      <c r="A81">
        <v>2022</v>
      </c>
      <c r="B81" t="s">
        <v>20</v>
      </c>
      <c r="C81" t="s">
        <v>39</v>
      </c>
      <c r="D81" t="s">
        <v>16</v>
      </c>
      <c r="E81">
        <v>0</v>
      </c>
      <c r="F81" t="s">
        <v>66</v>
      </c>
      <c r="G81" t="s">
        <v>40</v>
      </c>
      <c r="I81">
        <f>SUM($E80:$E82)</f>
        <v>619</v>
      </c>
      <c r="J81" s="13">
        <f>IFERROR(E80/(E80+E82),0)</f>
        <v>0.84006462035541196</v>
      </c>
      <c r="K81" s="13">
        <f>K80</f>
        <v>0.84006462035541196</v>
      </c>
      <c r="L81" s="13">
        <v>0.9</v>
      </c>
      <c r="M81" t="s">
        <v>15</v>
      </c>
      <c r="N81" s="6" t="str">
        <f>IF(M80="Y",IF(AND(E80=0,E81=0,E82=0),"N/A",
IF(AND(E80=0,E81&gt;0,E82=0),"Currently Meeting, Pending",
IF(AND(E80&gt;0,E81&gt;0,J80+0.005&gt;=L80),"Currently Meeting, Pending",
IF(AND(E80&gt;0,E81&gt;=0,E82&gt;=0,J82+0.005&gt;=L82),"Will Meet Goal",
IF(AND(E80&gt;=0,E81=0,E82&gt;0,K82&lt;L82),"Will Not Meet Goal",
IF(AND(E80&gt;=0,E81&gt;0,E82&gt;0,J81&lt;L81),"Currently Not Meeting, Pending",
"ERROR")))))),
IF(AND(E80=0,E81=0,E82=0),"N/A",
IF(AND(E80=0,E81&gt;0,E82=0),"Goal Met",
IF(AND(E80&gt;0,E81&gt;0,J80+0.005&gt;=L80),"Goal Met",
IF(AND(E80&gt;0,E81&gt;=0,E82&gt;=0,J82+0.005&gt;=L82),"Goal Met",
IF(AND(E80&gt;=0,E81=0,E82&gt;0,J82&lt;L82),"Goal Not Met",
IF(AND(E80&gt;=0,E81&gt;0,E82&gt;0,J81&lt;L81),"Goal Not Met","ERROR")
))))))</f>
        <v>Goal Not Met</v>
      </c>
      <c r="O81">
        <f>IF(M80="Y",(E80+E82),E80)</f>
        <v>520</v>
      </c>
      <c r="P81" s="7">
        <v>45199</v>
      </c>
      <c r="Q81" s="13">
        <f t="shared" si="1"/>
        <v>0</v>
      </c>
    </row>
    <row r="82" spans="1:17" x14ac:dyDescent="0.25">
      <c r="A82">
        <v>2022</v>
      </c>
      <c r="B82" t="s">
        <v>20</v>
      </c>
      <c r="C82" t="s">
        <v>39</v>
      </c>
      <c r="D82" t="s">
        <v>17</v>
      </c>
      <c r="E82">
        <v>99</v>
      </c>
      <c r="F82" t="s">
        <v>66</v>
      </c>
      <c r="G82" t="s">
        <v>40</v>
      </c>
      <c r="I82">
        <f>SUM($E80:$E82)</f>
        <v>619</v>
      </c>
      <c r="J82" s="13">
        <f>IFERROR(E80/(E80+E82),0)</f>
        <v>0.84006462035541196</v>
      </c>
      <c r="K82" s="13">
        <f>K80</f>
        <v>0.84006462035541196</v>
      </c>
      <c r="L82" s="13">
        <v>0.9</v>
      </c>
      <c r="M82" t="s">
        <v>15</v>
      </c>
      <c r="N82" s="6" t="str">
        <f>IF(M80="Y",IF(AND(E80=0,E81=0,E82=0),"N/A",
IF(AND(E80=0,E81&gt;0,E82=0),"Currently Meeting, Pending",
IF(AND(E80&gt;0,E81&gt;0,J80+0.005&gt;=L80),"Currently Meeting, Pending",
IF(AND(E80&gt;0,E81&gt;=0,E82&gt;=0,J82+0.005&gt;=L82),"Will Meet Goal",
IF(AND(E80&gt;=0,E81=0,E82&gt;0,K82&lt;L82),"Will Not Meet Goal",
IF(AND(E80&gt;=0,E81&gt;0,E82&gt;0,J81&lt;L81),"Currently Not Meeting, Pending",
"ERROR")))))),
IF(AND(E80=0,E81=0,E82=0),"N/A",
IF(AND(E80=0,E81&gt;0,E82=0),"Goal Met",
IF(AND(E80&gt;0,E81&gt;0,J80+0.005&gt;=L80),"Goal Met",
IF(AND(E80&gt;0,E81&gt;=0,E82&gt;=0,J82+0.005&gt;=L82),"Goal Met",
IF(AND(E80&gt;=0,E81=0,E82&gt;0,J82&lt;L82),"Goal Not Met",
IF(AND(E80&gt;=0,E81&gt;0,E82&gt;0,J81&lt;L81),"Goal Not Met","ERROR")
))))))</f>
        <v>Goal Not Met</v>
      </c>
      <c r="O82">
        <f>IF(M80="Y",(E80+E82),E80)</f>
        <v>520</v>
      </c>
      <c r="P82" s="7">
        <v>45199</v>
      </c>
      <c r="Q82" s="13">
        <f t="shared" si="1"/>
        <v>0.15993537964458804</v>
      </c>
    </row>
    <row r="83" spans="1:17" x14ac:dyDescent="0.25">
      <c r="A83">
        <v>2022</v>
      </c>
      <c r="B83" t="s">
        <v>20</v>
      </c>
      <c r="C83" t="s">
        <v>41</v>
      </c>
      <c r="D83" t="s">
        <v>14</v>
      </c>
      <c r="E83">
        <v>736</v>
      </c>
      <c r="F83" t="s">
        <v>66</v>
      </c>
      <c r="G83" t="s">
        <v>40</v>
      </c>
      <c r="I83">
        <f>SUM($E83:$E85)</f>
        <v>974</v>
      </c>
      <c r="J83" s="13">
        <f>IFERROR(E83/(E83+E85),0)</f>
        <v>0.75564681724845995</v>
      </c>
      <c r="K83" s="13">
        <f>IFERROR((E83+E84)/(I83),0)</f>
        <v>0.75564681724845995</v>
      </c>
      <c r="L83" s="13">
        <v>0.9</v>
      </c>
      <c r="M83" t="str">
        <f>IF(A83&gt;2022,"Y","N")</f>
        <v>N</v>
      </c>
      <c r="N83" t="s">
        <v>19</v>
      </c>
      <c r="O83">
        <f>IF(M83="Y",(E83+E85),E83)</f>
        <v>736</v>
      </c>
      <c r="P83" s="7">
        <v>45199</v>
      </c>
      <c r="Q83" s="13">
        <f t="shared" si="1"/>
        <v>0.75564681724845995</v>
      </c>
    </row>
    <row r="84" spans="1:17" x14ac:dyDescent="0.25">
      <c r="A84">
        <v>2022</v>
      </c>
      <c r="B84" t="s">
        <v>20</v>
      </c>
      <c r="C84" t="s">
        <v>41</v>
      </c>
      <c r="D84" t="s">
        <v>16</v>
      </c>
      <c r="E84">
        <v>0</v>
      </c>
      <c r="F84" t="s">
        <v>66</v>
      </c>
      <c r="G84" t="s">
        <v>40</v>
      </c>
      <c r="I84">
        <f>SUM($E83:$E85)</f>
        <v>974</v>
      </c>
      <c r="J84" s="13">
        <f>IFERROR(E83/(E83+E85),0)</f>
        <v>0.75564681724845995</v>
      </c>
      <c r="K84" s="13">
        <f>K83</f>
        <v>0.75564681724845995</v>
      </c>
      <c r="L84" s="13">
        <v>0.9</v>
      </c>
      <c r="M84" t="str">
        <f>IF(A84&gt;2022,"Y","N")</f>
        <v>N</v>
      </c>
      <c r="N84" t="s">
        <v>19</v>
      </c>
      <c r="O84">
        <f>IF(M83="Y",(E83+E85),E83)</f>
        <v>736</v>
      </c>
      <c r="P84" s="7">
        <v>45199</v>
      </c>
      <c r="Q84" s="13">
        <f t="shared" si="1"/>
        <v>0</v>
      </c>
    </row>
    <row r="85" spans="1:17" x14ac:dyDescent="0.25">
      <c r="A85">
        <v>2022</v>
      </c>
      <c r="B85" t="s">
        <v>20</v>
      </c>
      <c r="C85" t="s">
        <v>41</v>
      </c>
      <c r="D85" t="s">
        <v>17</v>
      </c>
      <c r="E85">
        <v>238</v>
      </c>
      <c r="F85" t="s">
        <v>66</v>
      </c>
      <c r="G85" t="s">
        <v>40</v>
      </c>
      <c r="I85">
        <f>SUM($E83:$E85)</f>
        <v>974</v>
      </c>
      <c r="J85" s="13">
        <f>IFERROR(E83/(E83+E85),0)</f>
        <v>0.75564681724845995</v>
      </c>
      <c r="K85" s="13">
        <f>K83</f>
        <v>0.75564681724845995</v>
      </c>
      <c r="L85" s="13">
        <v>0.9</v>
      </c>
      <c r="M85" t="str">
        <f>IF(A85&gt;2022,"Y","N")</f>
        <v>N</v>
      </c>
      <c r="N85" t="s">
        <v>19</v>
      </c>
      <c r="O85">
        <f>IF(M83="Y",(E83+E85),E83)</f>
        <v>736</v>
      </c>
      <c r="P85" s="7">
        <v>45199</v>
      </c>
      <c r="Q85" s="13">
        <f t="shared" si="1"/>
        <v>0.24435318275154005</v>
      </c>
    </row>
    <row r="86" spans="1:17" x14ac:dyDescent="0.25">
      <c r="A86">
        <v>2023</v>
      </c>
      <c r="B86" t="s">
        <v>20</v>
      </c>
      <c r="C86" t="s">
        <v>21</v>
      </c>
      <c r="D86" t="s">
        <v>14</v>
      </c>
      <c r="E86" s="8">
        <v>1166</v>
      </c>
      <c r="F86" t="s">
        <v>66</v>
      </c>
      <c r="G86" t="s">
        <v>22</v>
      </c>
      <c r="H86" t="s">
        <v>69</v>
      </c>
      <c r="I86">
        <f>SUM($E86:$E88)</f>
        <v>1251</v>
      </c>
      <c r="J86" s="9">
        <f>IFERROR(E86/(E86+E88),0)</f>
        <v>0.93205435651478818</v>
      </c>
      <c r="K86" s="9">
        <f>IFERROR((E86+E87)/(I86),0)</f>
        <v>0.93205435651478818</v>
      </c>
      <c r="L86" s="13">
        <v>0.9</v>
      </c>
      <c r="M86" t="s">
        <v>15</v>
      </c>
      <c r="N86" s="6" t="s">
        <v>18</v>
      </c>
      <c r="O86">
        <f>IF(M86="Y",(E86+E88),E86)</f>
        <v>1166</v>
      </c>
      <c r="P86" s="7">
        <v>45565</v>
      </c>
      <c r="Q86" s="13">
        <f t="shared" si="1"/>
        <v>0.93205435651478818</v>
      </c>
    </row>
    <row r="87" spans="1:17" x14ac:dyDescent="0.25">
      <c r="A87">
        <v>2023</v>
      </c>
      <c r="B87" t="s">
        <v>20</v>
      </c>
      <c r="C87" t="s">
        <v>21</v>
      </c>
      <c r="D87" t="s">
        <v>16</v>
      </c>
      <c r="E87" s="8">
        <v>0</v>
      </c>
      <c r="F87" t="s">
        <v>66</v>
      </c>
      <c r="G87" t="s">
        <v>22</v>
      </c>
      <c r="H87" t="s">
        <v>69</v>
      </c>
      <c r="I87">
        <f>SUM($E86:$E88)</f>
        <v>1251</v>
      </c>
      <c r="J87" s="9">
        <f>IFERROR(E86/(E86+E88),0)</f>
        <v>0.93205435651478818</v>
      </c>
      <c r="K87" s="9">
        <f>IFERROR((E86+E87)/(I86),0)</f>
        <v>0.93205435651478818</v>
      </c>
      <c r="L87" s="13">
        <v>0.9</v>
      </c>
      <c r="M87" t="s">
        <v>15</v>
      </c>
      <c r="N87" s="6" t="s">
        <v>18</v>
      </c>
      <c r="O87">
        <f>IF(M86="Y",(E86+E88),E86)</f>
        <v>1166</v>
      </c>
      <c r="P87" s="7">
        <v>45565</v>
      </c>
      <c r="Q87" s="13">
        <f t="shared" si="1"/>
        <v>0</v>
      </c>
    </row>
    <row r="88" spans="1:17" x14ac:dyDescent="0.25">
      <c r="A88">
        <v>2023</v>
      </c>
      <c r="B88" t="s">
        <v>20</v>
      </c>
      <c r="C88" t="s">
        <v>21</v>
      </c>
      <c r="D88" t="s">
        <v>17</v>
      </c>
      <c r="E88" s="8">
        <v>85</v>
      </c>
      <c r="F88" t="s">
        <v>66</v>
      </c>
      <c r="G88" t="s">
        <v>22</v>
      </c>
      <c r="H88" t="s">
        <v>69</v>
      </c>
      <c r="I88">
        <f>SUM($E86:$E88)</f>
        <v>1251</v>
      </c>
      <c r="J88" s="9">
        <f>IFERROR(E86/(E86+E88),0)</f>
        <v>0.93205435651478818</v>
      </c>
      <c r="K88" s="9">
        <f>IFERROR((E86+E87)/(I86),0)</f>
        <v>0.93205435651478818</v>
      </c>
      <c r="L88" s="13">
        <v>0.9</v>
      </c>
      <c r="M88" t="s">
        <v>15</v>
      </c>
      <c r="N88" s="6" t="s">
        <v>18</v>
      </c>
      <c r="O88">
        <f>IF(M86="Y",(E86+E88),E86)</f>
        <v>1166</v>
      </c>
      <c r="P88" s="7">
        <v>45565</v>
      </c>
      <c r="Q88" s="13">
        <f t="shared" si="1"/>
        <v>6.7945643485211829E-2</v>
      </c>
    </row>
    <row r="89" spans="1:17" x14ac:dyDescent="0.25">
      <c r="A89">
        <v>2023</v>
      </c>
      <c r="B89" t="s">
        <v>20</v>
      </c>
      <c r="C89" t="s">
        <v>23</v>
      </c>
      <c r="D89" t="s">
        <v>14</v>
      </c>
      <c r="E89" s="8">
        <v>230</v>
      </c>
      <c r="F89" t="s">
        <v>67</v>
      </c>
      <c r="G89" t="s">
        <v>24</v>
      </c>
      <c r="H89" t="s">
        <v>70</v>
      </c>
      <c r="I89">
        <f>SUM($E89:$E91)</f>
        <v>254</v>
      </c>
      <c r="J89" s="9">
        <f>IFERROR(E89/(E89+E91),0)</f>
        <v>0.90551181102362199</v>
      </c>
      <c r="K89" s="9">
        <f>IFERROR((E89+E90)/(I89),0)</f>
        <v>0.90551181102362199</v>
      </c>
      <c r="L89" s="13">
        <v>0.9</v>
      </c>
      <c r="M89" t="s">
        <v>15</v>
      </c>
      <c r="N89" s="6" t="s">
        <v>18</v>
      </c>
      <c r="O89">
        <f>IF(M89="Y",(E89+E91),E89)</f>
        <v>230</v>
      </c>
      <c r="P89" s="7">
        <v>45565</v>
      </c>
      <c r="Q89" s="13">
        <f t="shared" si="1"/>
        <v>0.90551181102362199</v>
      </c>
    </row>
    <row r="90" spans="1:17" x14ac:dyDescent="0.25">
      <c r="A90">
        <v>2023</v>
      </c>
      <c r="B90" t="s">
        <v>20</v>
      </c>
      <c r="C90" t="s">
        <v>23</v>
      </c>
      <c r="D90" t="s">
        <v>16</v>
      </c>
      <c r="E90" s="8">
        <v>0</v>
      </c>
      <c r="F90" t="s">
        <v>67</v>
      </c>
      <c r="G90" t="s">
        <v>24</v>
      </c>
      <c r="H90" t="s">
        <v>70</v>
      </c>
      <c r="I90">
        <f>SUM($E89:$E91)</f>
        <v>254</v>
      </c>
      <c r="J90" s="9">
        <f>IFERROR(E89/(E89+E91),0)</f>
        <v>0.90551181102362199</v>
      </c>
      <c r="K90" s="9">
        <f>IFERROR((E89+E90)/(I89),0)</f>
        <v>0.90551181102362199</v>
      </c>
      <c r="L90" s="13">
        <v>0.9</v>
      </c>
      <c r="M90" t="s">
        <v>15</v>
      </c>
      <c r="N90" s="6" t="s">
        <v>18</v>
      </c>
      <c r="O90">
        <f>IF(M89="Y",(E89+E91),E89)</f>
        <v>230</v>
      </c>
      <c r="P90" s="7">
        <v>45565</v>
      </c>
      <c r="Q90" s="13">
        <f t="shared" si="1"/>
        <v>0</v>
      </c>
    </row>
    <row r="91" spans="1:17" x14ac:dyDescent="0.25">
      <c r="A91">
        <v>2023</v>
      </c>
      <c r="B91" t="s">
        <v>20</v>
      </c>
      <c r="C91" t="s">
        <v>23</v>
      </c>
      <c r="D91" t="s">
        <v>17</v>
      </c>
      <c r="E91" s="8">
        <v>24</v>
      </c>
      <c r="F91" t="s">
        <v>67</v>
      </c>
      <c r="G91" t="s">
        <v>24</v>
      </c>
      <c r="H91" t="s">
        <v>70</v>
      </c>
      <c r="I91">
        <f>SUM($E89:$E91)</f>
        <v>254</v>
      </c>
      <c r="J91" s="9">
        <f>IFERROR(E89/(E89+E91),0)</f>
        <v>0.90551181102362199</v>
      </c>
      <c r="K91" s="9">
        <f>IFERROR((E89+E90)/(I89),0)</f>
        <v>0.90551181102362199</v>
      </c>
      <c r="L91" s="13">
        <v>0.9</v>
      </c>
      <c r="M91" t="s">
        <v>15</v>
      </c>
      <c r="N91" s="6" t="s">
        <v>18</v>
      </c>
      <c r="O91">
        <f>IF(M89="Y",(E89+E91),E89)</f>
        <v>230</v>
      </c>
      <c r="P91" s="7">
        <v>45565</v>
      </c>
      <c r="Q91" s="13">
        <f t="shared" si="1"/>
        <v>9.4488188976377951E-2</v>
      </c>
    </row>
    <row r="92" spans="1:17" x14ac:dyDescent="0.25">
      <c r="A92">
        <v>2023</v>
      </c>
      <c r="B92" t="s">
        <v>20</v>
      </c>
      <c r="C92" t="s">
        <v>42</v>
      </c>
      <c r="D92" t="s">
        <v>14</v>
      </c>
      <c r="E92" s="8">
        <v>79</v>
      </c>
      <c r="F92" t="s">
        <v>67</v>
      </c>
      <c r="G92" t="s">
        <v>24</v>
      </c>
      <c r="H92" t="s">
        <v>70</v>
      </c>
      <c r="I92">
        <f>SUM($E92:$E94)</f>
        <v>90</v>
      </c>
      <c r="J92" s="9">
        <f>IFERROR(E92/(E92+E94),0)</f>
        <v>0.87777777777777777</v>
      </c>
      <c r="K92" s="9">
        <f>IFERROR((E92+E93)/(I92),0)</f>
        <v>0.87777777777777777</v>
      </c>
      <c r="L92" s="13">
        <v>0.9</v>
      </c>
      <c r="M92" t="s">
        <v>15</v>
      </c>
      <c r="N92" s="6" t="s">
        <v>19</v>
      </c>
      <c r="O92">
        <f>IF(M92="Y",(E92+E94),E92)</f>
        <v>79</v>
      </c>
      <c r="P92" s="7">
        <v>45565</v>
      </c>
      <c r="Q92" s="13">
        <f t="shared" si="1"/>
        <v>0.87777777777777777</v>
      </c>
    </row>
    <row r="93" spans="1:17" x14ac:dyDescent="0.25">
      <c r="A93">
        <v>2023</v>
      </c>
      <c r="B93" t="s">
        <v>20</v>
      </c>
      <c r="C93" t="s">
        <v>42</v>
      </c>
      <c r="D93" t="s">
        <v>16</v>
      </c>
      <c r="E93" s="8">
        <v>0</v>
      </c>
      <c r="F93" t="s">
        <v>67</v>
      </c>
      <c r="G93" t="s">
        <v>24</v>
      </c>
      <c r="H93" t="s">
        <v>70</v>
      </c>
      <c r="I93">
        <f>SUM($E92:$E94)</f>
        <v>90</v>
      </c>
      <c r="J93" s="9">
        <f>IFERROR(E92/(E92+E94),0)</f>
        <v>0.87777777777777777</v>
      </c>
      <c r="K93" s="9">
        <f>IFERROR((E92+E93)/(I92),0)</f>
        <v>0.87777777777777777</v>
      </c>
      <c r="L93" s="13">
        <v>0.9</v>
      </c>
      <c r="M93" t="s">
        <v>15</v>
      </c>
      <c r="N93" s="6" t="s">
        <v>19</v>
      </c>
      <c r="O93">
        <f>IF(M92="Y",(E92+E94),E92)</f>
        <v>79</v>
      </c>
      <c r="P93" s="7">
        <v>45565</v>
      </c>
      <c r="Q93" s="13">
        <f t="shared" si="1"/>
        <v>0</v>
      </c>
    </row>
    <row r="94" spans="1:17" x14ac:dyDescent="0.25">
      <c r="A94">
        <v>2023</v>
      </c>
      <c r="B94" t="s">
        <v>20</v>
      </c>
      <c r="C94" t="s">
        <v>42</v>
      </c>
      <c r="D94" t="s">
        <v>17</v>
      </c>
      <c r="E94" s="8">
        <v>11</v>
      </c>
      <c r="F94" t="s">
        <v>67</v>
      </c>
      <c r="G94" t="s">
        <v>24</v>
      </c>
      <c r="H94" t="s">
        <v>70</v>
      </c>
      <c r="I94">
        <f>SUM($E92:$E94)</f>
        <v>90</v>
      </c>
      <c r="J94" s="9">
        <f>IFERROR(E92/(E92+E94),0)</f>
        <v>0.87777777777777777</v>
      </c>
      <c r="K94" s="9">
        <f>IFERROR((E92+E93)/(I92),0)</f>
        <v>0.87777777777777777</v>
      </c>
      <c r="L94" s="13">
        <v>0.9</v>
      </c>
      <c r="M94" t="s">
        <v>15</v>
      </c>
      <c r="N94" s="6" t="s">
        <v>19</v>
      </c>
      <c r="O94">
        <f>IF(M92="Y",(E92+E94),E92)</f>
        <v>79</v>
      </c>
      <c r="P94" s="7">
        <v>45565</v>
      </c>
      <c r="Q94" s="13">
        <f t="shared" si="1"/>
        <v>0.12222222222222222</v>
      </c>
    </row>
    <row r="95" spans="1:17" x14ac:dyDescent="0.25">
      <c r="A95">
        <v>2023</v>
      </c>
      <c r="B95" t="s">
        <v>20</v>
      </c>
      <c r="C95" t="s">
        <v>43</v>
      </c>
      <c r="D95" t="s">
        <v>14</v>
      </c>
      <c r="E95" s="8">
        <v>24</v>
      </c>
      <c r="F95" t="s">
        <v>67</v>
      </c>
      <c r="G95" t="s">
        <v>24</v>
      </c>
      <c r="H95" t="s">
        <v>70</v>
      </c>
      <c r="I95">
        <f>SUM($E95:$E97)</f>
        <v>28</v>
      </c>
      <c r="J95" s="9">
        <f>IFERROR(E95/(E95+E97),0)</f>
        <v>0.8571428571428571</v>
      </c>
      <c r="K95" s="9">
        <f>IFERROR((E95+E96)/(I95),0)</f>
        <v>0.8571428571428571</v>
      </c>
      <c r="L95" s="13">
        <v>0.9</v>
      </c>
      <c r="M95" t="s">
        <v>15</v>
      </c>
      <c r="N95" s="6" t="s">
        <v>19</v>
      </c>
      <c r="O95">
        <f>IF(M95="Y",(E95+E97),E95)</f>
        <v>24</v>
      </c>
      <c r="P95" s="7">
        <v>45565</v>
      </c>
      <c r="Q95" s="13">
        <f t="shared" si="1"/>
        <v>0.8571428571428571</v>
      </c>
    </row>
    <row r="96" spans="1:17" x14ac:dyDescent="0.25">
      <c r="A96">
        <v>2023</v>
      </c>
      <c r="B96" t="s">
        <v>20</v>
      </c>
      <c r="C96" t="s">
        <v>43</v>
      </c>
      <c r="D96" t="s">
        <v>16</v>
      </c>
      <c r="E96" s="8">
        <v>0</v>
      </c>
      <c r="F96" t="s">
        <v>67</v>
      </c>
      <c r="G96" t="s">
        <v>24</v>
      </c>
      <c r="H96" t="s">
        <v>70</v>
      </c>
      <c r="I96">
        <f>SUM($E95:$E97)</f>
        <v>28</v>
      </c>
      <c r="J96" s="9">
        <f>IFERROR(E95/(E95+E97),0)</f>
        <v>0.8571428571428571</v>
      </c>
      <c r="K96" s="9">
        <f>IFERROR((E95+E96)/(I95),0)</f>
        <v>0.8571428571428571</v>
      </c>
      <c r="L96" s="13">
        <v>0.9</v>
      </c>
      <c r="M96" t="s">
        <v>15</v>
      </c>
      <c r="N96" s="6" t="s">
        <v>19</v>
      </c>
      <c r="O96">
        <f>IF(M95="Y",(E95+E97),E95)</f>
        <v>24</v>
      </c>
      <c r="P96" s="7">
        <v>45565</v>
      </c>
      <c r="Q96" s="13">
        <f t="shared" si="1"/>
        <v>0</v>
      </c>
    </row>
    <row r="97" spans="1:17" x14ac:dyDescent="0.25">
      <c r="A97">
        <v>2023</v>
      </c>
      <c r="B97" t="s">
        <v>20</v>
      </c>
      <c r="C97" t="s">
        <v>43</v>
      </c>
      <c r="D97" t="s">
        <v>17</v>
      </c>
      <c r="E97" s="8">
        <v>4</v>
      </c>
      <c r="F97" t="s">
        <v>67</v>
      </c>
      <c r="G97" t="s">
        <v>24</v>
      </c>
      <c r="H97" t="s">
        <v>70</v>
      </c>
      <c r="I97">
        <f>SUM($E95:$E97)</f>
        <v>28</v>
      </c>
      <c r="J97" s="9">
        <f>IFERROR(E95/(E95+E97),0)</f>
        <v>0.8571428571428571</v>
      </c>
      <c r="K97" s="9">
        <f>IFERROR((E95+E96)/(I95),0)</f>
        <v>0.8571428571428571</v>
      </c>
      <c r="L97" s="13">
        <v>0.9</v>
      </c>
      <c r="M97" t="s">
        <v>15</v>
      </c>
      <c r="N97" s="6" t="s">
        <v>19</v>
      </c>
      <c r="O97">
        <f>IF(M95="Y",(E95+E97),E95)</f>
        <v>24</v>
      </c>
      <c r="P97" s="7">
        <v>45565</v>
      </c>
      <c r="Q97" s="13">
        <f t="shared" si="1"/>
        <v>0.14285714285714285</v>
      </c>
    </row>
    <row r="98" spans="1:17" x14ac:dyDescent="0.25">
      <c r="A98">
        <v>2023</v>
      </c>
      <c r="B98" t="s">
        <v>20</v>
      </c>
      <c r="C98" t="s">
        <v>25</v>
      </c>
      <c r="D98" t="s">
        <v>14</v>
      </c>
      <c r="E98" s="8">
        <v>166</v>
      </c>
      <c r="F98" t="s">
        <v>66</v>
      </c>
      <c r="G98" t="s">
        <v>26</v>
      </c>
      <c r="I98">
        <f>SUM($E98:$E100)</f>
        <v>176</v>
      </c>
      <c r="J98" s="9">
        <f>IFERROR(E98/(E98+E100),0)</f>
        <v>0.94318181818181823</v>
      </c>
      <c r="K98" s="9">
        <f>IFERROR((E98+E99)/(I98),0)</f>
        <v>0.94318181818181823</v>
      </c>
      <c r="L98" s="13">
        <v>0.9</v>
      </c>
      <c r="M98" t="s">
        <v>15</v>
      </c>
      <c r="N98" s="6" t="s">
        <v>18</v>
      </c>
      <c r="O98">
        <f>IF(M98="Y",(E98+E100),E98)</f>
        <v>166</v>
      </c>
      <c r="P98" s="7">
        <v>45565</v>
      </c>
      <c r="Q98" s="13">
        <f t="shared" si="1"/>
        <v>0.94318181818181823</v>
      </c>
    </row>
    <row r="99" spans="1:17" x14ac:dyDescent="0.25">
      <c r="A99">
        <v>2023</v>
      </c>
      <c r="B99" t="s">
        <v>20</v>
      </c>
      <c r="C99" t="s">
        <v>25</v>
      </c>
      <c r="D99" t="s">
        <v>16</v>
      </c>
      <c r="E99" s="8">
        <v>0</v>
      </c>
      <c r="F99" t="s">
        <v>66</v>
      </c>
      <c r="G99" t="s">
        <v>26</v>
      </c>
      <c r="I99">
        <f>SUM($E98:$E100)</f>
        <v>176</v>
      </c>
      <c r="J99" s="9">
        <f>IFERROR(E98/(E98+E100),0)</f>
        <v>0.94318181818181823</v>
      </c>
      <c r="K99" s="9">
        <f>IFERROR((E98+E99)/(I98),0)</f>
        <v>0.94318181818181823</v>
      </c>
      <c r="L99" s="13">
        <v>0.9</v>
      </c>
      <c r="M99" t="s">
        <v>15</v>
      </c>
      <c r="N99" s="6" t="s">
        <v>18</v>
      </c>
      <c r="O99">
        <f>IF(M98="Y",(E98+E100),E98)</f>
        <v>166</v>
      </c>
      <c r="P99" s="7">
        <v>45565</v>
      </c>
      <c r="Q99" s="13">
        <f t="shared" si="1"/>
        <v>0</v>
      </c>
    </row>
    <row r="100" spans="1:17" x14ac:dyDescent="0.25">
      <c r="A100">
        <v>2023</v>
      </c>
      <c r="B100" t="s">
        <v>20</v>
      </c>
      <c r="C100" t="s">
        <v>25</v>
      </c>
      <c r="D100" t="s">
        <v>17</v>
      </c>
      <c r="E100" s="8">
        <v>10</v>
      </c>
      <c r="F100" t="s">
        <v>66</v>
      </c>
      <c r="G100" t="s">
        <v>26</v>
      </c>
      <c r="I100">
        <f>SUM($E98:$E100)</f>
        <v>176</v>
      </c>
      <c r="J100" s="9">
        <f>IFERROR(E98/(E98+E100),0)</f>
        <v>0.94318181818181823</v>
      </c>
      <c r="K100" s="9">
        <f>IFERROR((E98+E99)/(I98),0)</f>
        <v>0.94318181818181823</v>
      </c>
      <c r="L100" s="13">
        <v>0.9</v>
      </c>
      <c r="M100" t="s">
        <v>15</v>
      </c>
      <c r="N100" s="6" t="s">
        <v>18</v>
      </c>
      <c r="O100">
        <f>IF(M98="Y",(E98+E100),E98)</f>
        <v>166</v>
      </c>
      <c r="P100" s="7">
        <v>45565</v>
      </c>
      <c r="Q100" s="13">
        <f t="shared" si="1"/>
        <v>5.6818181818181816E-2</v>
      </c>
    </row>
    <row r="101" spans="1:17" x14ac:dyDescent="0.25">
      <c r="A101">
        <v>2023</v>
      </c>
      <c r="B101" t="s">
        <v>20</v>
      </c>
      <c r="C101" t="s">
        <v>27</v>
      </c>
      <c r="D101" t="s">
        <v>14</v>
      </c>
      <c r="E101" s="8">
        <v>103</v>
      </c>
      <c r="F101" t="s">
        <v>66</v>
      </c>
      <c r="G101" t="s">
        <v>22</v>
      </c>
      <c r="I101">
        <f>SUM($E101:$E103)</f>
        <v>140</v>
      </c>
      <c r="J101" s="9">
        <f>IFERROR(E101/(E101+E103),0)</f>
        <v>0.73571428571428577</v>
      </c>
      <c r="K101" s="9">
        <f>IFERROR((E101+E102)/(I101),0)</f>
        <v>0.73571428571428577</v>
      </c>
      <c r="L101" s="13">
        <v>0.9</v>
      </c>
      <c r="M101" t="s">
        <v>15</v>
      </c>
      <c r="N101" s="6" t="s">
        <v>19</v>
      </c>
      <c r="O101">
        <f>IF(M101="Y",(E101+E103),E101)</f>
        <v>103</v>
      </c>
      <c r="P101" s="7">
        <v>45565</v>
      </c>
      <c r="Q101" s="13">
        <f t="shared" si="1"/>
        <v>0.73571428571428577</v>
      </c>
    </row>
    <row r="102" spans="1:17" x14ac:dyDescent="0.25">
      <c r="A102">
        <v>2023</v>
      </c>
      <c r="B102" t="s">
        <v>20</v>
      </c>
      <c r="C102" t="s">
        <v>27</v>
      </c>
      <c r="D102" t="s">
        <v>16</v>
      </c>
      <c r="E102" s="8">
        <v>0</v>
      </c>
      <c r="F102" t="s">
        <v>66</v>
      </c>
      <c r="G102" t="s">
        <v>22</v>
      </c>
      <c r="I102">
        <f>SUM($E101:$E103)</f>
        <v>140</v>
      </c>
      <c r="J102" s="9">
        <f>IFERROR(E101/(E101+E103),0)</f>
        <v>0.73571428571428577</v>
      </c>
      <c r="K102" s="9">
        <f>IFERROR((E101+E102)/(I101),0)</f>
        <v>0.73571428571428577</v>
      </c>
      <c r="L102" s="13">
        <v>0.9</v>
      </c>
      <c r="M102" t="s">
        <v>15</v>
      </c>
      <c r="N102" s="6" t="s">
        <v>19</v>
      </c>
      <c r="O102">
        <f>IF(M101="Y",(E101+E103),E101)</f>
        <v>103</v>
      </c>
      <c r="P102" s="7">
        <v>45565</v>
      </c>
      <c r="Q102" s="13">
        <f t="shared" si="1"/>
        <v>0</v>
      </c>
    </row>
    <row r="103" spans="1:17" x14ac:dyDescent="0.25">
      <c r="A103">
        <v>2023</v>
      </c>
      <c r="B103" t="s">
        <v>20</v>
      </c>
      <c r="C103" t="s">
        <v>27</v>
      </c>
      <c r="D103" t="s">
        <v>17</v>
      </c>
      <c r="E103" s="8">
        <v>37</v>
      </c>
      <c r="F103" t="s">
        <v>66</v>
      </c>
      <c r="G103" t="s">
        <v>22</v>
      </c>
      <c r="I103">
        <f>SUM($E101:$E103)</f>
        <v>140</v>
      </c>
      <c r="J103" s="9">
        <f>IFERROR(E101/(E101+E103),0)</f>
        <v>0.73571428571428577</v>
      </c>
      <c r="K103" s="9">
        <f>IFERROR((E101+E102)/(I101),0)</f>
        <v>0.73571428571428577</v>
      </c>
      <c r="L103" s="13">
        <v>0.9</v>
      </c>
      <c r="M103" t="s">
        <v>15</v>
      </c>
      <c r="N103" s="6" t="s">
        <v>19</v>
      </c>
      <c r="O103">
        <f>IF(M101="Y",(E101+E103),E101)</f>
        <v>103</v>
      </c>
      <c r="P103" s="7">
        <v>45565</v>
      </c>
      <c r="Q103" s="13">
        <f t="shared" si="1"/>
        <v>0.26428571428571429</v>
      </c>
    </row>
    <row r="104" spans="1:17" x14ac:dyDescent="0.25">
      <c r="A104">
        <v>2023</v>
      </c>
      <c r="B104" t="s">
        <v>20</v>
      </c>
      <c r="C104" t="s">
        <v>28</v>
      </c>
      <c r="D104" t="s">
        <v>14</v>
      </c>
      <c r="E104" s="8">
        <v>10</v>
      </c>
      <c r="F104" t="s">
        <v>66</v>
      </c>
      <c r="G104" t="s">
        <v>22</v>
      </c>
      <c r="I104">
        <f>SUM($E104:$E106)</f>
        <v>12</v>
      </c>
      <c r="J104" s="9">
        <f>IFERROR(E104/(E104+E106),0)</f>
        <v>0.83333333333333337</v>
      </c>
      <c r="K104" s="9">
        <f>IFERROR((E104+E105)/(I104),0)</f>
        <v>0.83333333333333337</v>
      </c>
      <c r="L104" s="13">
        <v>0.9</v>
      </c>
      <c r="M104" t="s">
        <v>15</v>
      </c>
      <c r="N104" s="6" t="s">
        <v>19</v>
      </c>
      <c r="O104">
        <f>IF(M104="Y",(E104+E106),E104)</f>
        <v>10</v>
      </c>
      <c r="P104" s="7">
        <v>45565</v>
      </c>
      <c r="Q104" s="13">
        <f t="shared" si="1"/>
        <v>0.83333333333333337</v>
      </c>
    </row>
    <row r="105" spans="1:17" x14ac:dyDescent="0.25">
      <c r="A105">
        <v>2023</v>
      </c>
      <c r="B105" t="s">
        <v>20</v>
      </c>
      <c r="C105" t="s">
        <v>28</v>
      </c>
      <c r="D105" t="s">
        <v>16</v>
      </c>
      <c r="E105" s="8">
        <v>0</v>
      </c>
      <c r="F105" t="s">
        <v>66</v>
      </c>
      <c r="G105" t="s">
        <v>22</v>
      </c>
      <c r="I105">
        <f>SUM($E104:$E106)</f>
        <v>12</v>
      </c>
      <c r="J105" s="9">
        <f>IFERROR(E104/(E104+E106),0)</f>
        <v>0.83333333333333337</v>
      </c>
      <c r="K105" s="9">
        <f>IFERROR((E104+E105)/(I104),0)</f>
        <v>0.83333333333333337</v>
      </c>
      <c r="L105" s="13">
        <v>0.9</v>
      </c>
      <c r="M105" t="s">
        <v>15</v>
      </c>
      <c r="N105" s="6" t="s">
        <v>19</v>
      </c>
      <c r="O105">
        <f>IF(M104="Y",(E104+E106),E104)</f>
        <v>10</v>
      </c>
      <c r="P105" s="7">
        <v>45565</v>
      </c>
      <c r="Q105" s="13">
        <f t="shared" si="1"/>
        <v>0</v>
      </c>
    </row>
    <row r="106" spans="1:17" x14ac:dyDescent="0.25">
      <c r="A106">
        <v>2023</v>
      </c>
      <c r="B106" t="s">
        <v>20</v>
      </c>
      <c r="C106" t="s">
        <v>28</v>
      </c>
      <c r="D106" t="s">
        <v>17</v>
      </c>
      <c r="E106" s="8">
        <v>2</v>
      </c>
      <c r="F106" t="s">
        <v>66</v>
      </c>
      <c r="G106" t="s">
        <v>22</v>
      </c>
      <c r="I106">
        <f>SUM($E104:$E106)</f>
        <v>12</v>
      </c>
      <c r="J106" s="9">
        <f>IFERROR(E104/(E104+E106),0)</f>
        <v>0.83333333333333337</v>
      </c>
      <c r="K106" s="9">
        <f>IFERROR((E104+E105)/(I104),0)</f>
        <v>0.83333333333333337</v>
      </c>
      <c r="L106" s="13">
        <v>0.9</v>
      </c>
      <c r="M106" t="s">
        <v>15</v>
      </c>
      <c r="N106" s="6" t="s">
        <v>19</v>
      </c>
      <c r="O106">
        <f>IF(M104="Y",(E104+E106),E104)</f>
        <v>10</v>
      </c>
      <c r="P106" s="7">
        <v>45565</v>
      </c>
      <c r="Q106" s="13">
        <f t="shared" si="1"/>
        <v>0.16666666666666666</v>
      </c>
    </row>
    <row r="107" spans="1:17" x14ac:dyDescent="0.25">
      <c r="A107">
        <v>2023</v>
      </c>
      <c r="B107" t="s">
        <v>20</v>
      </c>
      <c r="C107" t="s">
        <v>29</v>
      </c>
      <c r="D107" t="s">
        <v>14</v>
      </c>
      <c r="E107" s="8">
        <v>1793</v>
      </c>
      <c r="F107" t="s">
        <v>66</v>
      </c>
      <c r="G107" t="s">
        <v>30</v>
      </c>
      <c r="I107">
        <f>SUM($E107:$E109)</f>
        <v>1940</v>
      </c>
      <c r="J107" s="9">
        <f>IFERROR(E107/(E107+E109),0)</f>
        <v>0.92422680412371139</v>
      </c>
      <c r="K107" s="9">
        <f>IFERROR((E107+E108)/(I107),0)</f>
        <v>0.92422680412371139</v>
      </c>
      <c r="L107" s="13">
        <v>0.9</v>
      </c>
      <c r="M107" t="s">
        <v>15</v>
      </c>
      <c r="N107" s="6" t="s">
        <v>18</v>
      </c>
      <c r="O107">
        <f>IF(M107="Y",(E107+E109),E107)</f>
        <v>1793</v>
      </c>
      <c r="P107" s="7">
        <v>45565</v>
      </c>
      <c r="Q107" s="13">
        <f t="shared" si="1"/>
        <v>0.92422680412371139</v>
      </c>
    </row>
    <row r="108" spans="1:17" x14ac:dyDescent="0.25">
      <c r="A108">
        <v>2023</v>
      </c>
      <c r="B108" t="s">
        <v>20</v>
      </c>
      <c r="C108" t="s">
        <v>29</v>
      </c>
      <c r="D108" t="s">
        <v>16</v>
      </c>
      <c r="E108" s="8">
        <v>0</v>
      </c>
      <c r="F108" t="s">
        <v>66</v>
      </c>
      <c r="G108" t="s">
        <v>30</v>
      </c>
      <c r="I108">
        <f>SUM($E107:$E109)</f>
        <v>1940</v>
      </c>
      <c r="J108" s="9">
        <f>IFERROR(E107/(E107+E109),0)</f>
        <v>0.92422680412371139</v>
      </c>
      <c r="K108" s="9">
        <f>IFERROR((E107+E108)/(I107),0)</f>
        <v>0.92422680412371139</v>
      </c>
      <c r="L108" s="13">
        <v>0.9</v>
      </c>
      <c r="M108" t="s">
        <v>15</v>
      </c>
      <c r="N108" s="6" t="s">
        <v>18</v>
      </c>
      <c r="O108">
        <f>IF(M107="Y",(E107+E109),E107)</f>
        <v>1793</v>
      </c>
      <c r="P108" s="7">
        <v>45565</v>
      </c>
      <c r="Q108" s="13">
        <f t="shared" si="1"/>
        <v>0</v>
      </c>
    </row>
    <row r="109" spans="1:17" x14ac:dyDescent="0.25">
      <c r="A109">
        <v>2023</v>
      </c>
      <c r="B109" t="s">
        <v>20</v>
      </c>
      <c r="C109" t="s">
        <v>29</v>
      </c>
      <c r="D109" t="s">
        <v>17</v>
      </c>
      <c r="E109" s="8">
        <v>147</v>
      </c>
      <c r="F109" t="s">
        <v>66</v>
      </c>
      <c r="G109" t="s">
        <v>30</v>
      </c>
      <c r="I109">
        <f>SUM($E107:$E109)</f>
        <v>1940</v>
      </c>
      <c r="J109" s="9">
        <f>IFERROR(E107/(E107+E109),0)</f>
        <v>0.92422680412371139</v>
      </c>
      <c r="K109" s="9">
        <f>IFERROR((E107+E108)/(I107),0)</f>
        <v>0.92422680412371139</v>
      </c>
      <c r="L109" s="13">
        <v>0.9</v>
      </c>
      <c r="M109" t="s">
        <v>15</v>
      </c>
      <c r="N109" s="6" t="s">
        <v>18</v>
      </c>
      <c r="O109">
        <f>IF(M107="Y",(E107+E109),E107)</f>
        <v>1793</v>
      </c>
      <c r="P109" s="7">
        <v>45565</v>
      </c>
      <c r="Q109" s="13">
        <f t="shared" si="1"/>
        <v>7.5773195876288654E-2</v>
      </c>
    </row>
    <row r="110" spans="1:17" x14ac:dyDescent="0.25">
      <c r="A110">
        <v>2023</v>
      </c>
      <c r="B110" t="s">
        <v>20</v>
      </c>
      <c r="C110" t="s">
        <v>31</v>
      </c>
      <c r="D110" t="s">
        <v>14</v>
      </c>
      <c r="E110" s="8">
        <v>499</v>
      </c>
      <c r="F110" t="s">
        <v>66</v>
      </c>
      <c r="G110" t="s">
        <v>32</v>
      </c>
      <c r="I110">
        <f>SUM($E110:$E112)</f>
        <v>626</v>
      </c>
      <c r="J110" s="9">
        <f>IFERROR(E110/(E110+E112),0)</f>
        <v>0.79712460063897761</v>
      </c>
      <c r="K110" s="9">
        <f>IFERROR((E110+E111)/(I110),0)</f>
        <v>0.79712460063897761</v>
      </c>
      <c r="L110" s="13">
        <v>0.9</v>
      </c>
      <c r="M110" t="s">
        <v>15</v>
      </c>
      <c r="N110" s="6" t="s">
        <v>19</v>
      </c>
      <c r="O110">
        <f>IF(M110="Y",(E110+E112),E110)</f>
        <v>499</v>
      </c>
      <c r="P110" s="7">
        <v>45565</v>
      </c>
      <c r="Q110" s="13">
        <f t="shared" si="1"/>
        <v>0.79712460063897761</v>
      </c>
    </row>
    <row r="111" spans="1:17" x14ac:dyDescent="0.25">
      <c r="A111">
        <v>2023</v>
      </c>
      <c r="B111" t="s">
        <v>20</v>
      </c>
      <c r="C111" t="s">
        <v>31</v>
      </c>
      <c r="D111" t="s">
        <v>16</v>
      </c>
      <c r="E111" s="8">
        <v>0</v>
      </c>
      <c r="F111" t="s">
        <v>66</v>
      </c>
      <c r="G111" t="s">
        <v>32</v>
      </c>
      <c r="I111">
        <f>SUM($E110:$E112)</f>
        <v>626</v>
      </c>
      <c r="J111" s="9">
        <f>IFERROR(E110/(E110+E112),0)</f>
        <v>0.79712460063897761</v>
      </c>
      <c r="K111" s="9">
        <f>IFERROR((E110+E111)/(I110),0)</f>
        <v>0.79712460063897761</v>
      </c>
      <c r="L111" s="13">
        <v>0.9</v>
      </c>
      <c r="M111" t="s">
        <v>15</v>
      </c>
      <c r="N111" s="6" t="s">
        <v>19</v>
      </c>
      <c r="O111">
        <f>IF(M110="Y",(E110+E112),E110)</f>
        <v>499</v>
      </c>
      <c r="P111" s="7">
        <v>45565</v>
      </c>
      <c r="Q111" s="13">
        <f t="shared" si="1"/>
        <v>0</v>
      </c>
    </row>
    <row r="112" spans="1:17" x14ac:dyDescent="0.25">
      <c r="A112">
        <v>2023</v>
      </c>
      <c r="B112" t="s">
        <v>20</v>
      </c>
      <c r="C112" t="s">
        <v>31</v>
      </c>
      <c r="D112" t="s">
        <v>17</v>
      </c>
      <c r="E112" s="8">
        <v>127</v>
      </c>
      <c r="F112" t="s">
        <v>66</v>
      </c>
      <c r="G112" t="s">
        <v>32</v>
      </c>
      <c r="I112">
        <f>SUM($E110:$E112)</f>
        <v>626</v>
      </c>
      <c r="J112" s="9">
        <f>IFERROR(E110/(E110+E112),0)</f>
        <v>0.79712460063897761</v>
      </c>
      <c r="K112" s="9">
        <f>IFERROR((E110+E111)/(I110),0)</f>
        <v>0.79712460063897761</v>
      </c>
      <c r="L112" s="13">
        <v>0.9</v>
      </c>
      <c r="M112" t="s">
        <v>15</v>
      </c>
      <c r="N112" s="6" t="s">
        <v>19</v>
      </c>
      <c r="O112">
        <f>IF(M110="Y",(E110+E112),E110)</f>
        <v>499</v>
      </c>
      <c r="P112" s="7">
        <v>45565</v>
      </c>
      <c r="Q112" s="13">
        <f t="shared" si="1"/>
        <v>0.20287539936102236</v>
      </c>
    </row>
    <row r="113" spans="1:17" x14ac:dyDescent="0.25">
      <c r="A113">
        <v>2023</v>
      </c>
      <c r="B113" t="s">
        <v>20</v>
      </c>
      <c r="C113" t="s">
        <v>33</v>
      </c>
      <c r="D113" t="s">
        <v>14</v>
      </c>
      <c r="E113" s="8">
        <v>908</v>
      </c>
      <c r="F113" t="s">
        <v>66</v>
      </c>
      <c r="G113" t="s">
        <v>32</v>
      </c>
      <c r="I113">
        <f>SUM($E113:$E115)</f>
        <v>1214</v>
      </c>
      <c r="J113" s="9">
        <f>IFERROR(E113/(E113+E115),0)</f>
        <v>0.74794069192751234</v>
      </c>
      <c r="K113" s="9">
        <f>IFERROR((E113+E114)/(I113),0)</f>
        <v>0.74794069192751234</v>
      </c>
      <c r="L113" s="13">
        <v>0.9</v>
      </c>
      <c r="M113" t="s">
        <v>15</v>
      </c>
      <c r="N113" s="6" t="s">
        <v>19</v>
      </c>
      <c r="O113">
        <f>IF(M113="Y",(E113+E115),E113)</f>
        <v>908</v>
      </c>
      <c r="P113" s="7">
        <v>45565</v>
      </c>
      <c r="Q113" s="13">
        <f t="shared" si="1"/>
        <v>0.74794069192751234</v>
      </c>
    </row>
    <row r="114" spans="1:17" x14ac:dyDescent="0.25">
      <c r="A114">
        <v>2023</v>
      </c>
      <c r="B114" t="s">
        <v>20</v>
      </c>
      <c r="C114" t="s">
        <v>33</v>
      </c>
      <c r="D114" t="s">
        <v>16</v>
      </c>
      <c r="E114" s="8">
        <v>0</v>
      </c>
      <c r="F114" t="s">
        <v>66</v>
      </c>
      <c r="G114" t="s">
        <v>32</v>
      </c>
      <c r="I114">
        <f>SUM($E113:$E115)</f>
        <v>1214</v>
      </c>
      <c r="J114" s="9">
        <f>IFERROR(E113/(E113+E115),0)</f>
        <v>0.74794069192751234</v>
      </c>
      <c r="K114" s="9">
        <f>IFERROR((E113+E114)/(I113),0)</f>
        <v>0.74794069192751234</v>
      </c>
      <c r="L114" s="13">
        <v>0.9</v>
      </c>
      <c r="M114" t="s">
        <v>15</v>
      </c>
      <c r="N114" s="6" t="s">
        <v>19</v>
      </c>
      <c r="O114">
        <f>IF(M113="Y",(E113+E115),E113)</f>
        <v>908</v>
      </c>
      <c r="P114" s="7">
        <v>45565</v>
      </c>
      <c r="Q114" s="13">
        <f t="shared" si="1"/>
        <v>0</v>
      </c>
    </row>
    <row r="115" spans="1:17" x14ac:dyDescent="0.25">
      <c r="A115">
        <v>2023</v>
      </c>
      <c r="B115" t="s">
        <v>20</v>
      </c>
      <c r="C115" t="s">
        <v>33</v>
      </c>
      <c r="D115" t="s">
        <v>17</v>
      </c>
      <c r="E115" s="8">
        <v>306</v>
      </c>
      <c r="F115" t="s">
        <v>66</v>
      </c>
      <c r="G115" t="s">
        <v>32</v>
      </c>
      <c r="I115">
        <f>SUM($E113:$E115)</f>
        <v>1214</v>
      </c>
      <c r="J115" s="9">
        <f>IFERROR(E113/(E113+E115),0)</f>
        <v>0.74794069192751234</v>
      </c>
      <c r="K115" s="9">
        <f>IFERROR((E113+E114)/(I113),0)</f>
        <v>0.74794069192751234</v>
      </c>
      <c r="L115" s="13">
        <v>0.9</v>
      </c>
      <c r="M115" t="s">
        <v>15</v>
      </c>
      <c r="N115" s="6" t="s">
        <v>19</v>
      </c>
      <c r="O115">
        <f>IF(M113="Y",(E113+E115),E113)</f>
        <v>908</v>
      </c>
      <c r="P115" s="7">
        <v>45565</v>
      </c>
      <c r="Q115" s="13">
        <f t="shared" si="1"/>
        <v>0.25205930807248766</v>
      </c>
    </row>
    <row r="116" spans="1:17" x14ac:dyDescent="0.25">
      <c r="A116">
        <v>2023</v>
      </c>
      <c r="B116" t="s">
        <v>20</v>
      </c>
      <c r="C116" t="s">
        <v>34</v>
      </c>
      <c r="D116" t="s">
        <v>14</v>
      </c>
      <c r="E116" s="8">
        <v>262</v>
      </c>
      <c r="F116" t="s">
        <v>66</v>
      </c>
      <c r="G116" t="s">
        <v>26</v>
      </c>
      <c r="I116">
        <f>SUM($E116:$E118)</f>
        <v>301</v>
      </c>
      <c r="J116" s="9">
        <f>IFERROR(E116/(E116+E118),0)</f>
        <v>0.87043189368770768</v>
      </c>
      <c r="K116" s="9">
        <f>IFERROR((E116+E117)/(I116),0)</f>
        <v>0.87043189368770768</v>
      </c>
      <c r="L116" s="13">
        <v>0.9</v>
      </c>
      <c r="M116" t="s">
        <v>15</v>
      </c>
      <c r="N116" s="6" t="str">
        <f>IF(M116="Y",IF(AND(E116=0,E117=0,E118=0),"N/A",
IF(AND(E116=0,E117&gt;0,E118=0),"Currently Meeting, Pending",
IF(AND(E116&gt;0,E117&gt;0,J116+0.005&gt;=L116),"Currently Meeting, Pending",
IF(AND(E116&gt;0,E117&gt;=0,E118&gt;=0,J118+0.005&gt;=L118),"Will Meet Goal",
IF(AND(E116&gt;=0,E117=0,E118&gt;0,K118&lt;L118),"Will Not Meet Goal",
IF(AND(E116&gt;=0,E117&gt;0,E118&gt;0,J117&lt;L117),"Currently Not Meeting, Pending",
"ERROR")))))),
IF(AND(E116=0,E117=0,E118=0),"N/A",
IF(AND(E116=0,E117&gt;0,E118=0),"Goal Met",
IF(AND(E116&gt;0,E117&gt;0,J116+0.005&gt;=L116),"Goal Met",
IF(AND(E116&gt;0,E117&gt;=0,E118&gt;=0,J118+0.005&gt;=L118),"Goal Met",
IF(AND(E116&gt;=0,E117=0,E118&gt;0,J118&lt;L118),"Goal Not Met",
IF(AND(E116&gt;=0,E117&gt;0,E118&gt;0,J117&lt;L117),"Goal Not Met","ERROR")
))))))</f>
        <v>Goal Not Met</v>
      </c>
      <c r="O116">
        <f>IF(M116="Y",(E116+E118),E116)</f>
        <v>262</v>
      </c>
      <c r="P116" s="7">
        <v>45565</v>
      </c>
      <c r="Q116" s="13">
        <f t="shared" si="1"/>
        <v>0.87043189368770768</v>
      </c>
    </row>
    <row r="117" spans="1:17" x14ac:dyDescent="0.25">
      <c r="A117">
        <v>2023</v>
      </c>
      <c r="B117" t="s">
        <v>20</v>
      </c>
      <c r="C117" t="s">
        <v>34</v>
      </c>
      <c r="D117" t="s">
        <v>16</v>
      </c>
      <c r="E117" s="8">
        <v>0</v>
      </c>
      <c r="F117" t="s">
        <v>66</v>
      </c>
      <c r="G117" t="s">
        <v>26</v>
      </c>
      <c r="I117">
        <f>SUM($E116:$E118)</f>
        <v>301</v>
      </c>
      <c r="J117" s="9">
        <f>IFERROR(E116/(E116+E118),0)</f>
        <v>0.87043189368770768</v>
      </c>
      <c r="K117" s="9">
        <f>IFERROR((E116+E117)/(I116),0)</f>
        <v>0.87043189368770768</v>
      </c>
      <c r="L117" s="13">
        <v>0.9</v>
      </c>
      <c r="M117" t="s">
        <v>15</v>
      </c>
      <c r="N117" s="6" t="str">
        <f>IF(M116="Y",IF(AND(E116=0,E117=0,E118=0),"N/A",
IF(AND(E116=0,E117&gt;0,E118=0),"Currently Meeting, Pending",
IF(AND(E116&gt;0,E117&gt;0,J116+0.005&gt;=L116),"Currently Meeting, Pending",
IF(AND(E116&gt;0,E117&gt;=0,E118&gt;=0,J118+0.005&gt;=L118),"Will Meet Goal",
IF(AND(E116&gt;=0,E117=0,E118&gt;0,K118&lt;L118),"Will Not Meet Goal",
IF(AND(E116&gt;=0,E117&gt;0,E118&gt;0,J117&lt;L117),"Currently Not Meeting, Pending",
"ERROR")))))),
IF(AND(E116=0,E117=0,E118=0),"N/A",
IF(AND(E116=0,E117&gt;0,E118=0),"Goal Met",
IF(AND(E116&gt;0,E117&gt;0,J116+0.005&gt;=L116),"Goal Met",
IF(AND(E116&gt;0,E117&gt;=0,E118&gt;=0,J118+0.005&gt;=L118),"Goal Met",
IF(AND(E116&gt;=0,E117=0,E118&gt;0,J118&lt;L118),"Goal Not Met",
IF(AND(E116&gt;=0,E117&gt;0,E118&gt;0,J117&lt;L117),"Goal Not Met","ERROR")
))))))</f>
        <v>Goal Not Met</v>
      </c>
      <c r="O117">
        <f>IF(M116="Y",(E116+E118),E116)</f>
        <v>262</v>
      </c>
      <c r="P117" s="7">
        <v>45565</v>
      </c>
      <c r="Q117" s="13">
        <f t="shared" si="1"/>
        <v>0</v>
      </c>
    </row>
    <row r="118" spans="1:17" x14ac:dyDescent="0.25">
      <c r="A118">
        <v>2023</v>
      </c>
      <c r="B118" t="s">
        <v>20</v>
      </c>
      <c r="C118" t="s">
        <v>34</v>
      </c>
      <c r="D118" t="s">
        <v>17</v>
      </c>
      <c r="E118" s="8">
        <v>39</v>
      </c>
      <c r="F118" t="s">
        <v>66</v>
      </c>
      <c r="G118" t="s">
        <v>26</v>
      </c>
      <c r="I118">
        <f>SUM($E116:$E118)</f>
        <v>301</v>
      </c>
      <c r="J118" s="9">
        <f>IFERROR(E116/(E116+E118),0)</f>
        <v>0.87043189368770768</v>
      </c>
      <c r="K118" s="9">
        <f>IFERROR((E116+E117)/(I116),0)</f>
        <v>0.87043189368770768</v>
      </c>
      <c r="L118" s="13">
        <v>0.9</v>
      </c>
      <c r="M118" t="s">
        <v>15</v>
      </c>
      <c r="N118" s="6" t="str">
        <f>IF(M116="Y",IF(AND(E116=0,E117=0,E118=0),"N/A",
IF(AND(E116=0,E117&gt;0,E118=0),"Currently Meeting, Pending",
IF(AND(E116&gt;0,E117&gt;0,J116+0.005&gt;=L116),"Currently Meeting, Pending",
IF(AND(E116&gt;0,E117&gt;=0,E118&gt;=0,J118+0.005&gt;=L118),"Will Meet Goal",
IF(AND(E116&gt;=0,E117=0,E118&gt;0,K118&lt;L118),"Will Not Meet Goal",
IF(AND(E116&gt;=0,E117&gt;0,E118&gt;0,J117&lt;L117),"Currently Not Meeting, Pending",
"ERROR")))))),
IF(AND(E116=0,E117=0,E118=0),"N/A",
IF(AND(E116=0,E117&gt;0,E118=0),"Goal Met",
IF(AND(E116&gt;0,E117&gt;0,J116+0.005&gt;=L116),"Goal Met",
IF(AND(E116&gt;0,E117&gt;=0,E118&gt;=0,J118+0.005&gt;=L118),"Goal Met",
IF(AND(E116&gt;=0,E117=0,E118&gt;0,J118&lt;L118),"Goal Not Met",
IF(AND(E116&gt;=0,E117&gt;0,E118&gt;0,J117&lt;L117),"Goal Not Met","ERROR")
))))))</f>
        <v>Goal Not Met</v>
      </c>
      <c r="O118">
        <f>IF(M116="Y",(E116+E118),E116)</f>
        <v>262</v>
      </c>
      <c r="P118" s="7">
        <v>45565</v>
      </c>
      <c r="Q118" s="13">
        <f t="shared" si="1"/>
        <v>0.12956810631229235</v>
      </c>
    </row>
    <row r="119" spans="1:17" ht="15" customHeight="1" x14ac:dyDescent="0.25">
      <c r="A119">
        <v>2023</v>
      </c>
      <c r="B119" t="s">
        <v>20</v>
      </c>
      <c r="C119" t="s">
        <v>35</v>
      </c>
      <c r="D119" t="s">
        <v>14</v>
      </c>
      <c r="E119" s="8">
        <v>209</v>
      </c>
      <c r="F119" t="s">
        <v>66</v>
      </c>
      <c r="G119" t="s">
        <v>36</v>
      </c>
      <c r="I119">
        <f>SUM($E119:$E121)</f>
        <v>260</v>
      </c>
      <c r="J119" s="9">
        <f>IFERROR(E119/(E119+E121),0)</f>
        <v>0.80384615384615388</v>
      </c>
      <c r="K119" s="9">
        <f>IFERROR((E119+E120)/(I119),0)</f>
        <v>0.80384615384615388</v>
      </c>
      <c r="L119" s="13">
        <v>0.9</v>
      </c>
      <c r="M119" t="s">
        <v>15</v>
      </c>
      <c r="N119" s="6" t="str">
        <f>IF(M119="Y",IF(AND(E119=0,E120=0,E121=0),"N/A",
IF(AND(E119=0,E120&gt;0,E121=0),"Currently Meeting, Pending",
IF(AND(E119&gt;0,E120&gt;0,J119+0.005&gt;=L119),"Currently Meeting, Pending",
IF(AND(E119&gt;0,E120&gt;=0,E121&gt;=0,J121+0.005&gt;=L121),"Will Meet Goal",
IF(AND(E119&gt;=0,E120=0,E121&gt;0,K121&lt;L121),"Will Not Meet Goal",
IF(AND(E119&gt;=0,E120&gt;0,E121&gt;0,J120&lt;L120),"Currently Not Meeting, Pending",
"ERROR")))))),
IF(AND(E119=0,E120=0,E121=0),"N/A",
IF(AND(E119=0,E120&gt;0,E121=0),"Goal Met",
IF(AND(E119&gt;0,E120&gt;0,J119+0.005&gt;=L119),"Goal Met",
IF(AND(E119&gt;0,E120&gt;=0,E121&gt;=0,J121+0.005&gt;=L121),"Goal Met",
IF(AND(E119&gt;=0,E120=0,E121&gt;0,J121&lt;L121),"Goal Not Met",
IF(AND(E119&gt;=0,E120&gt;0,E121&gt;0,J120&lt;L120),"Goal Not Met","ERROR")
))))))</f>
        <v>Goal Not Met</v>
      </c>
      <c r="O119">
        <f>IF(M119="Y",(E119+E121),E119)</f>
        <v>209</v>
      </c>
      <c r="P119" s="7">
        <v>45565</v>
      </c>
      <c r="Q119" s="13">
        <f t="shared" si="1"/>
        <v>0.80384615384615388</v>
      </c>
    </row>
    <row r="120" spans="1:17" ht="15" customHeight="1" x14ac:dyDescent="0.25">
      <c r="A120">
        <v>2023</v>
      </c>
      <c r="B120" t="s">
        <v>20</v>
      </c>
      <c r="C120" t="s">
        <v>35</v>
      </c>
      <c r="D120" t="s">
        <v>16</v>
      </c>
      <c r="E120" s="8">
        <v>0</v>
      </c>
      <c r="F120" t="s">
        <v>66</v>
      </c>
      <c r="G120" t="s">
        <v>36</v>
      </c>
      <c r="I120">
        <f>SUM($E119:$E121)</f>
        <v>260</v>
      </c>
      <c r="J120" s="9">
        <f>IFERROR(E119/(E119+E121),0)</f>
        <v>0.80384615384615388</v>
      </c>
      <c r="K120" s="9">
        <f>IFERROR((E119+E120)/(I119),0)</f>
        <v>0.80384615384615388</v>
      </c>
      <c r="L120" s="13">
        <v>0.9</v>
      </c>
      <c r="M120" t="s">
        <v>15</v>
      </c>
      <c r="N120" s="6" t="str">
        <f>IF(M119="Y",IF(AND(E119=0,E120=0,E121=0),"N/A",
IF(AND(E119=0,E120&gt;0,E121=0),"Currently Meeting, Pending",
IF(AND(E119&gt;0,E120&gt;0,J119+0.005&gt;=L119),"Currently Meeting, Pending",
IF(AND(E119&gt;0,E120&gt;=0,E121&gt;=0,J121+0.005&gt;=L121),"Will Meet Goal",
IF(AND(E119&gt;=0,E120=0,E121&gt;0,K121&lt;L121),"Will Not Meet Goal",
IF(AND(E119&gt;=0,E120&gt;0,E121&gt;0,J120&lt;L120),"Currently Not Meeting, Pending",
"ERROR")))))),
IF(AND(E119=0,E120=0,E121=0),"N/A",
IF(AND(E119=0,E120&gt;0,E121=0),"Goal Met",
IF(AND(E119&gt;0,E120&gt;0,J119+0.005&gt;=L119),"Goal Met",
IF(AND(E119&gt;0,E120&gt;=0,E121&gt;=0,J121+0.005&gt;=L121),"Goal Met",
IF(AND(E119&gt;=0,E120=0,E121&gt;0,J121&lt;L121),"Goal Not Met",
IF(AND(E119&gt;=0,E120&gt;0,E121&gt;0,J120&lt;L120),"Goal Not Met","ERROR")
))))))</f>
        <v>Goal Not Met</v>
      </c>
      <c r="O120">
        <f>IF(M119="Y",(E119+E121),E119)</f>
        <v>209</v>
      </c>
      <c r="P120" s="7">
        <v>45565</v>
      </c>
      <c r="Q120" s="13">
        <f t="shared" si="1"/>
        <v>0</v>
      </c>
    </row>
    <row r="121" spans="1:17" ht="15" customHeight="1" x14ac:dyDescent="0.25">
      <c r="A121">
        <v>2023</v>
      </c>
      <c r="B121" t="s">
        <v>20</v>
      </c>
      <c r="C121" t="s">
        <v>35</v>
      </c>
      <c r="D121" t="s">
        <v>17</v>
      </c>
      <c r="E121" s="8">
        <v>51</v>
      </c>
      <c r="F121" t="s">
        <v>66</v>
      </c>
      <c r="G121" t="s">
        <v>36</v>
      </c>
      <c r="I121">
        <f>SUM($E119:$E121)</f>
        <v>260</v>
      </c>
      <c r="J121" s="9">
        <f>IFERROR(E119/(E119+E121),0)</f>
        <v>0.80384615384615388</v>
      </c>
      <c r="K121" s="9">
        <f>IFERROR((E119+E120)/(I119),0)</f>
        <v>0.80384615384615388</v>
      </c>
      <c r="L121" s="13">
        <v>0.9</v>
      </c>
      <c r="M121" t="s">
        <v>15</v>
      </c>
      <c r="N121" s="6" t="str">
        <f>IF(M119="Y",IF(AND(E119=0,E120=0,E121=0),"N/A",
IF(AND(E119=0,E120&gt;0,E121=0),"Currently Meeting, Pending",
IF(AND(E119&gt;0,E120&gt;0,J119+0.005&gt;=L119),"Currently Meeting, Pending",
IF(AND(E119&gt;0,E120&gt;=0,E121&gt;=0,J121+0.005&gt;=L121),"Will Meet Goal",
IF(AND(E119&gt;=0,E120=0,E121&gt;0,K121&lt;L121),"Will Not Meet Goal",
IF(AND(E119&gt;=0,E120&gt;0,E121&gt;0,J120&lt;L120),"Currently Not Meeting, Pending",
"ERROR")))))),
IF(AND(E119=0,E120=0,E121=0),"N/A",
IF(AND(E119=0,E120&gt;0,E121=0),"Goal Met",
IF(AND(E119&gt;0,E120&gt;0,J119+0.005&gt;=L119),"Goal Met",
IF(AND(E119&gt;0,E120&gt;=0,E121&gt;=0,J121+0.005&gt;=L121),"Goal Met",
IF(AND(E119&gt;=0,E120=0,E121&gt;0,J121&lt;L121),"Goal Not Met",
IF(AND(E119&gt;=0,E120&gt;0,E121&gt;0,J120&lt;L120),"Goal Not Met","ERROR")
))))))</f>
        <v>Goal Not Met</v>
      </c>
      <c r="O121">
        <f>IF(M119="Y",(E119+E121),E119)</f>
        <v>209</v>
      </c>
      <c r="P121" s="7">
        <v>45565</v>
      </c>
      <c r="Q121" s="13">
        <f t="shared" si="1"/>
        <v>0.19615384615384615</v>
      </c>
    </row>
    <row r="122" spans="1:17" x14ac:dyDescent="0.25">
      <c r="A122">
        <v>2023</v>
      </c>
      <c r="B122" t="s">
        <v>20</v>
      </c>
      <c r="C122" t="s">
        <v>37</v>
      </c>
      <c r="D122" t="s">
        <v>14</v>
      </c>
      <c r="E122" s="8">
        <v>27</v>
      </c>
      <c r="F122" t="s">
        <v>66</v>
      </c>
      <c r="G122" t="s">
        <v>36</v>
      </c>
      <c r="I122">
        <f>SUM($E122:$E124)</f>
        <v>30</v>
      </c>
      <c r="J122" s="9">
        <f>IFERROR(E122/(E122+E124),0)</f>
        <v>0.9</v>
      </c>
      <c r="K122" s="9">
        <f>IFERROR((E122+E123)/(I122),0)</f>
        <v>0.9</v>
      </c>
      <c r="L122" s="13">
        <v>0.9</v>
      </c>
      <c r="M122" t="s">
        <v>15</v>
      </c>
      <c r="N122" s="6" t="s">
        <v>18</v>
      </c>
      <c r="O122">
        <f>IF(M122="Y",(E122+E124),E122)</f>
        <v>27</v>
      </c>
      <c r="P122" s="7">
        <v>45565</v>
      </c>
      <c r="Q122" s="13">
        <f t="shared" si="1"/>
        <v>0.9</v>
      </c>
    </row>
    <row r="123" spans="1:17" x14ac:dyDescent="0.25">
      <c r="A123">
        <v>2023</v>
      </c>
      <c r="B123" t="s">
        <v>20</v>
      </c>
      <c r="C123" t="s">
        <v>37</v>
      </c>
      <c r="D123" t="s">
        <v>16</v>
      </c>
      <c r="E123" s="8">
        <v>0</v>
      </c>
      <c r="F123" t="s">
        <v>66</v>
      </c>
      <c r="G123" t="s">
        <v>36</v>
      </c>
      <c r="I123">
        <f>SUM($E122:$E124)</f>
        <v>30</v>
      </c>
      <c r="J123" s="9">
        <f>IFERROR(E122/(E122+E124),0)</f>
        <v>0.9</v>
      </c>
      <c r="K123" s="9">
        <f>IFERROR((E122+E123)/(I122),0)</f>
        <v>0.9</v>
      </c>
      <c r="L123" s="13">
        <v>0.9</v>
      </c>
      <c r="M123" t="s">
        <v>15</v>
      </c>
      <c r="N123" s="6" t="s">
        <v>18</v>
      </c>
      <c r="O123">
        <f>IF(M122="Y",(E122+E124),E122)</f>
        <v>27</v>
      </c>
      <c r="P123" s="7">
        <v>45565</v>
      </c>
      <c r="Q123" s="13">
        <f t="shared" si="1"/>
        <v>0</v>
      </c>
    </row>
    <row r="124" spans="1:17" x14ac:dyDescent="0.25">
      <c r="A124">
        <v>2023</v>
      </c>
      <c r="B124" t="s">
        <v>20</v>
      </c>
      <c r="C124" t="s">
        <v>37</v>
      </c>
      <c r="D124" t="s">
        <v>17</v>
      </c>
      <c r="E124" s="8">
        <v>3</v>
      </c>
      <c r="F124" t="s">
        <v>66</v>
      </c>
      <c r="G124" t="s">
        <v>36</v>
      </c>
      <c r="I124">
        <f>SUM($E122:$E124)</f>
        <v>30</v>
      </c>
      <c r="J124" s="9">
        <f>IFERROR(E122/(E122+E124),0)</f>
        <v>0.9</v>
      </c>
      <c r="K124" s="9">
        <f>IFERROR((E122+E123)/(I122),0)</f>
        <v>0.9</v>
      </c>
      <c r="L124" s="13">
        <v>0.9</v>
      </c>
      <c r="M124" t="s">
        <v>15</v>
      </c>
      <c r="N124" s="6" t="s">
        <v>18</v>
      </c>
      <c r="O124">
        <f>IF(M122="Y",(E122+E124),E122)</f>
        <v>27</v>
      </c>
      <c r="P124" s="7">
        <v>45565</v>
      </c>
      <c r="Q124" s="13">
        <f t="shared" si="1"/>
        <v>0.1</v>
      </c>
    </row>
    <row r="125" spans="1:17" x14ac:dyDescent="0.25">
      <c r="A125">
        <v>2023</v>
      </c>
      <c r="B125" t="s">
        <v>20</v>
      </c>
      <c r="C125" t="s">
        <v>38</v>
      </c>
      <c r="D125" t="s">
        <v>14</v>
      </c>
      <c r="E125" s="8">
        <v>1425</v>
      </c>
      <c r="F125" t="s">
        <v>66</v>
      </c>
      <c r="G125" t="s">
        <v>30</v>
      </c>
      <c r="I125">
        <f>SUM($E125:$E127)</f>
        <v>1510</v>
      </c>
      <c r="J125" s="9">
        <f>IFERROR(E125/(E125+E127),0)</f>
        <v>0.94370860927152322</v>
      </c>
      <c r="K125" s="9">
        <f>IFERROR((E125+E126)/(I125),0)</f>
        <v>0.94370860927152322</v>
      </c>
      <c r="L125" s="13">
        <v>0.9</v>
      </c>
      <c r="M125" t="s">
        <v>15</v>
      </c>
      <c r="N125" s="6" t="s">
        <v>18</v>
      </c>
      <c r="O125">
        <f>IF(M125="Y",(E125+E127),E125)</f>
        <v>1425</v>
      </c>
      <c r="P125" s="7">
        <v>45565</v>
      </c>
      <c r="Q125" s="13">
        <f t="shared" si="1"/>
        <v>0.94370860927152322</v>
      </c>
    </row>
    <row r="126" spans="1:17" x14ac:dyDescent="0.25">
      <c r="A126">
        <v>2023</v>
      </c>
      <c r="B126" t="s">
        <v>20</v>
      </c>
      <c r="C126" t="s">
        <v>38</v>
      </c>
      <c r="D126" t="s">
        <v>16</v>
      </c>
      <c r="E126" s="8">
        <v>0</v>
      </c>
      <c r="F126" t="s">
        <v>66</v>
      </c>
      <c r="G126" t="s">
        <v>30</v>
      </c>
      <c r="I126">
        <f>SUM($E125:$E127)</f>
        <v>1510</v>
      </c>
      <c r="J126" s="9">
        <f>IFERROR(E125/(E125+E127),0)</f>
        <v>0.94370860927152322</v>
      </c>
      <c r="K126" s="9">
        <f>IFERROR((E125+E126)/(I125),0)</f>
        <v>0.94370860927152322</v>
      </c>
      <c r="L126" s="13">
        <v>0.9</v>
      </c>
      <c r="M126" t="s">
        <v>15</v>
      </c>
      <c r="N126" s="6" t="s">
        <v>18</v>
      </c>
      <c r="O126">
        <f>IF(M125="Y",(E125+E127),E125)</f>
        <v>1425</v>
      </c>
      <c r="P126" s="7">
        <v>45565</v>
      </c>
      <c r="Q126" s="13">
        <f t="shared" si="1"/>
        <v>0</v>
      </c>
    </row>
    <row r="127" spans="1:17" x14ac:dyDescent="0.25">
      <c r="A127">
        <v>2023</v>
      </c>
      <c r="B127" t="s">
        <v>20</v>
      </c>
      <c r="C127" t="s">
        <v>38</v>
      </c>
      <c r="D127" t="s">
        <v>17</v>
      </c>
      <c r="E127" s="8">
        <v>85</v>
      </c>
      <c r="F127" t="s">
        <v>66</v>
      </c>
      <c r="G127" t="s">
        <v>30</v>
      </c>
      <c r="I127">
        <f>SUM($E125:$E127)</f>
        <v>1510</v>
      </c>
      <c r="J127" s="9">
        <f>IFERROR(E125/(E125+E127),0)</f>
        <v>0.94370860927152322</v>
      </c>
      <c r="K127" s="9">
        <f>IFERROR((E125+E126)/(I125),0)</f>
        <v>0.94370860927152322</v>
      </c>
      <c r="L127" s="13">
        <v>0.9</v>
      </c>
      <c r="M127" t="s">
        <v>15</v>
      </c>
      <c r="N127" s="6" t="s">
        <v>18</v>
      </c>
      <c r="O127">
        <f>IF(M125="Y",(E125+E127),E125)</f>
        <v>1425</v>
      </c>
      <c r="P127" s="7">
        <v>45565</v>
      </c>
      <c r="Q127" s="13">
        <f t="shared" si="1"/>
        <v>5.6291390728476824E-2</v>
      </c>
    </row>
    <row r="128" spans="1:17" x14ac:dyDescent="0.25">
      <c r="A128">
        <v>2023</v>
      </c>
      <c r="B128" t="s">
        <v>20</v>
      </c>
      <c r="C128" t="s">
        <v>39</v>
      </c>
      <c r="D128" t="s">
        <v>14</v>
      </c>
      <c r="E128" s="8">
        <v>483</v>
      </c>
      <c r="F128" t="s">
        <v>66</v>
      </c>
      <c r="G128" t="s">
        <v>40</v>
      </c>
      <c r="I128">
        <f>SUM($E128:$E130)</f>
        <v>575</v>
      </c>
      <c r="J128" s="9">
        <f>IFERROR(E128/(E128+E130),0)</f>
        <v>0.84</v>
      </c>
      <c r="K128" s="9">
        <f>IFERROR((E128+E129)/(I128),0)</f>
        <v>0.84</v>
      </c>
      <c r="L128" s="13">
        <v>0.9</v>
      </c>
      <c r="M128" t="s">
        <v>15</v>
      </c>
      <c r="N128" s="6" t="str">
        <f>IF(M128="Y",IF(AND(E128=0,E129=0,E130=0),"N/A",
IF(AND(E128=0,E129&gt;0,E130=0),"Currently Meeting, Pending",
IF(AND(E128&gt;0,E129&gt;0,J128+0.005&gt;=L128),"Currently Meeting, Pending",
IF(AND(E128&gt;0,E129&gt;=0,E130&gt;=0,J130+0.005&gt;=L130),"Will Meet Goal",
IF(AND(E128&gt;=0,E129=0,E130&gt;0,K130&lt;L130),"Will Not Meet Goal",
IF(AND(E128&gt;=0,E129&gt;0,E130&gt;0,J129&lt;L129),"Currently Not Meeting, Pending",
"ERROR")))))),
IF(AND(E128=0,E129=0,E130=0),"N/A",
IF(AND(E128=0,E129&gt;0,E130=0),"Goal Met",
IF(AND(E128&gt;0,E129&gt;0,J128+0.005&gt;=L128),"Goal Met",
IF(AND(E128&gt;0,E129&gt;=0,E130&gt;=0,J130+0.005&gt;=L130),"Goal Met",
IF(AND(E128&gt;=0,E129=0,E130&gt;0,J130&lt;L130),"Goal Not Met",
IF(AND(E128&gt;=0,E129&gt;0,E130&gt;0,J129&lt;L129),"Goal Not Met","ERROR")
))))))</f>
        <v>Goal Not Met</v>
      </c>
      <c r="O128">
        <f>IF(M128="Y",(E128+E130),E128)</f>
        <v>483</v>
      </c>
      <c r="P128" s="7">
        <v>45565</v>
      </c>
      <c r="Q128" s="13">
        <f t="shared" si="1"/>
        <v>0.84</v>
      </c>
    </row>
    <row r="129" spans="1:17" x14ac:dyDescent="0.25">
      <c r="A129">
        <v>2023</v>
      </c>
      <c r="B129" t="s">
        <v>20</v>
      </c>
      <c r="C129" t="s">
        <v>39</v>
      </c>
      <c r="D129" t="s">
        <v>16</v>
      </c>
      <c r="E129" s="8">
        <v>0</v>
      </c>
      <c r="F129" t="s">
        <v>66</v>
      </c>
      <c r="G129" t="s">
        <v>40</v>
      </c>
      <c r="I129">
        <f>SUM($E128:$E130)</f>
        <v>575</v>
      </c>
      <c r="J129" s="9">
        <f>IFERROR(E128/(E128+E130),0)</f>
        <v>0.84</v>
      </c>
      <c r="K129" s="9">
        <f>IFERROR((E128+E129)/(I128),0)</f>
        <v>0.84</v>
      </c>
      <c r="L129" s="13">
        <v>0.9</v>
      </c>
      <c r="M129" t="s">
        <v>15</v>
      </c>
      <c r="N129" s="6" t="str">
        <f>IF(M128="Y",IF(AND(E128=0,E129=0,E130=0),"N/A",
IF(AND(E128=0,E129&gt;0,E130=0),"Currently Meeting, Pending",
IF(AND(E128&gt;0,E129&gt;0,J128+0.005&gt;=L128),"Currently Meeting, Pending",
IF(AND(E128&gt;0,E129&gt;=0,E130&gt;=0,J130+0.005&gt;=L130),"Will Meet Goal",
IF(AND(E128&gt;=0,E129=0,E130&gt;0,K130&lt;L130),"Will Not Meet Goal",
IF(AND(E128&gt;=0,E129&gt;0,E130&gt;0,J129&lt;L129),"Currently Not Meeting, Pending",
"ERROR")))))),
IF(AND(E128=0,E129=0,E130=0),"N/A",
IF(AND(E128=0,E129&gt;0,E130=0),"Goal Met",
IF(AND(E128&gt;0,E129&gt;0,J128+0.005&gt;=L128),"Goal Met",
IF(AND(E128&gt;0,E129&gt;=0,E130&gt;=0,J130+0.005&gt;=L130),"Goal Met",
IF(AND(E128&gt;=0,E129=0,E130&gt;0,J130&lt;L130),"Goal Not Met",
IF(AND(E128&gt;=0,E129&gt;0,E130&gt;0,J129&lt;L129),"Goal Not Met","ERROR")
))))))</f>
        <v>Goal Not Met</v>
      </c>
      <c r="O129">
        <f>IF(M128="Y",(E128+E130),E128)</f>
        <v>483</v>
      </c>
      <c r="P129" s="7">
        <v>45565</v>
      </c>
      <c r="Q129" s="13">
        <f t="shared" si="1"/>
        <v>0</v>
      </c>
    </row>
    <row r="130" spans="1:17" x14ac:dyDescent="0.25">
      <c r="A130">
        <v>2023</v>
      </c>
      <c r="B130" t="s">
        <v>20</v>
      </c>
      <c r="C130" t="s">
        <v>39</v>
      </c>
      <c r="D130" t="s">
        <v>17</v>
      </c>
      <c r="E130" s="8">
        <v>92</v>
      </c>
      <c r="F130" t="s">
        <v>66</v>
      </c>
      <c r="G130" t="s">
        <v>40</v>
      </c>
      <c r="I130">
        <f>SUM($E128:$E130)</f>
        <v>575</v>
      </c>
      <c r="J130" s="9">
        <f>IFERROR(E128/(E128+E130),0)</f>
        <v>0.84</v>
      </c>
      <c r="K130" s="9">
        <f>IFERROR((E128+E129)/(I128),0)</f>
        <v>0.84</v>
      </c>
      <c r="L130" s="13">
        <v>0.9</v>
      </c>
      <c r="M130" t="s">
        <v>15</v>
      </c>
      <c r="N130" s="6" t="str">
        <f>IF(M128="Y",IF(AND(E128=0,E129=0,E130=0),"N/A",
IF(AND(E128=0,E129&gt;0,E130=0),"Currently Meeting, Pending",
IF(AND(E128&gt;0,E129&gt;0,J128+0.005&gt;=L128),"Currently Meeting, Pending",
IF(AND(E128&gt;0,E129&gt;=0,E130&gt;=0,J130+0.005&gt;=L130),"Will Meet Goal",
IF(AND(E128&gt;=0,E129=0,E130&gt;0,K130&lt;L130),"Will Not Meet Goal",
IF(AND(E128&gt;=0,E129&gt;0,E130&gt;0,J129&lt;L129),"Currently Not Meeting, Pending",
"ERROR")))))),
IF(AND(E128=0,E129=0,E130=0),"N/A",
IF(AND(E128=0,E129&gt;0,E130=0),"Goal Met",
IF(AND(E128&gt;0,E129&gt;0,J128+0.005&gt;=L128),"Goal Met",
IF(AND(E128&gt;0,E129&gt;=0,E130&gt;=0,J130+0.005&gt;=L130),"Goal Met",
IF(AND(E128&gt;=0,E129=0,E130&gt;0,J130&lt;L130),"Goal Not Met",
IF(AND(E128&gt;=0,E129&gt;0,E130&gt;0,J129&lt;L129),"Goal Not Met","ERROR")
))))))</f>
        <v>Goal Not Met</v>
      </c>
      <c r="O130">
        <f>IF(M128="Y",(E128+E130),E128)</f>
        <v>483</v>
      </c>
      <c r="P130" s="7">
        <v>45565</v>
      </c>
      <c r="Q130" s="13">
        <f t="shared" ref="Q130:Q193" si="2">IFERROR(E130/I130,0)</f>
        <v>0.16</v>
      </c>
    </row>
    <row r="131" spans="1:17" x14ac:dyDescent="0.25">
      <c r="A131">
        <v>2023</v>
      </c>
      <c r="B131" t="s">
        <v>20</v>
      </c>
      <c r="C131" t="s">
        <v>41</v>
      </c>
      <c r="D131" t="s">
        <v>14</v>
      </c>
      <c r="E131" s="8">
        <v>704</v>
      </c>
      <c r="F131" t="s">
        <v>66</v>
      </c>
      <c r="G131" t="s">
        <v>40</v>
      </c>
      <c r="I131">
        <f>SUM($E131:$E133)</f>
        <v>839</v>
      </c>
      <c r="J131" s="9">
        <f>IFERROR(E131/(E131+E133),0)</f>
        <v>0.83909415971394519</v>
      </c>
      <c r="K131" s="9">
        <f>IFERROR((E131+E132)/(I131),0)</f>
        <v>0.83909415971394519</v>
      </c>
      <c r="L131" s="13">
        <v>0.9</v>
      </c>
      <c r="M131" t="s">
        <v>15</v>
      </c>
      <c r="N131" s="6" t="s">
        <v>19</v>
      </c>
      <c r="O131">
        <f>IF(M131="Y",(E131+E133),E131)</f>
        <v>704</v>
      </c>
      <c r="P131" s="7">
        <v>45565</v>
      </c>
      <c r="Q131" s="13">
        <f t="shared" si="2"/>
        <v>0.83909415971394519</v>
      </c>
    </row>
    <row r="132" spans="1:17" x14ac:dyDescent="0.25">
      <c r="A132">
        <v>2023</v>
      </c>
      <c r="B132" t="s">
        <v>20</v>
      </c>
      <c r="C132" t="s">
        <v>41</v>
      </c>
      <c r="D132" t="s">
        <v>16</v>
      </c>
      <c r="E132" s="8">
        <v>0</v>
      </c>
      <c r="F132" t="s">
        <v>66</v>
      </c>
      <c r="G132" t="s">
        <v>40</v>
      </c>
      <c r="I132">
        <f>SUM($E131:$E133)</f>
        <v>839</v>
      </c>
      <c r="J132" s="9">
        <f>IFERROR(E131/(E131+E133),0)</f>
        <v>0.83909415971394519</v>
      </c>
      <c r="K132" s="9">
        <f>IFERROR((E131+E132)/(I131),0)</f>
        <v>0.83909415971394519</v>
      </c>
      <c r="L132" s="13">
        <v>0.9</v>
      </c>
      <c r="M132" t="s">
        <v>15</v>
      </c>
      <c r="N132" s="6" t="s">
        <v>19</v>
      </c>
      <c r="O132">
        <f>IF(M131="Y",(E131+E133),E131)</f>
        <v>704</v>
      </c>
      <c r="P132" s="7">
        <v>45565</v>
      </c>
      <c r="Q132" s="13">
        <f t="shared" si="2"/>
        <v>0</v>
      </c>
    </row>
    <row r="133" spans="1:17" x14ac:dyDescent="0.25">
      <c r="A133">
        <v>2023</v>
      </c>
      <c r="B133" t="s">
        <v>20</v>
      </c>
      <c r="C133" t="s">
        <v>41</v>
      </c>
      <c r="D133" t="s">
        <v>17</v>
      </c>
      <c r="E133" s="8">
        <v>135</v>
      </c>
      <c r="F133" t="s">
        <v>66</v>
      </c>
      <c r="G133" t="s">
        <v>40</v>
      </c>
      <c r="I133">
        <f>SUM($E131:$E133)</f>
        <v>839</v>
      </c>
      <c r="J133" s="9">
        <f>IFERROR(E131/(E131+E133),0)</f>
        <v>0.83909415971394519</v>
      </c>
      <c r="K133" s="9">
        <f>IFERROR((E131+E132)/(I131),0)</f>
        <v>0.83909415971394519</v>
      </c>
      <c r="L133" s="13">
        <v>0.9</v>
      </c>
      <c r="M133" t="s">
        <v>15</v>
      </c>
      <c r="N133" s="6" t="s">
        <v>19</v>
      </c>
      <c r="O133">
        <f>IF(M131="Y",(E131+E133),E131)</f>
        <v>704</v>
      </c>
      <c r="P133" s="7">
        <v>45565</v>
      </c>
      <c r="Q133" s="13">
        <f t="shared" si="2"/>
        <v>0.16090584028605484</v>
      </c>
    </row>
    <row r="134" spans="1:17" x14ac:dyDescent="0.25">
      <c r="A134">
        <v>2023</v>
      </c>
      <c r="B134" t="s">
        <v>20</v>
      </c>
      <c r="C134" t="s">
        <v>44</v>
      </c>
      <c r="D134" t="s">
        <v>14</v>
      </c>
      <c r="E134" s="8">
        <v>345</v>
      </c>
      <c r="F134" t="s">
        <v>66</v>
      </c>
      <c r="G134" t="s">
        <v>26</v>
      </c>
      <c r="I134">
        <f>SUM($E134:$E136)</f>
        <v>390</v>
      </c>
      <c r="J134" s="9">
        <f>IFERROR(E134/(E134+E136),0)</f>
        <v>0.88461538461538458</v>
      </c>
      <c r="K134" s="9">
        <f>IFERROR((E134+E135)/(I134),0)</f>
        <v>0.88461538461538458</v>
      </c>
      <c r="L134" s="13">
        <v>0.9</v>
      </c>
      <c r="M134" t="s">
        <v>15</v>
      </c>
      <c r="N134" s="6" t="str">
        <f>IF(M134="Y",IF(AND(E134=0,E135=0,E136=0),"N/A",
IF(AND(E134=0,E135&gt;0,E136=0),"Currently Meeting, Pending",
IF(AND(E134&gt;0,E135&gt;0,J134+0.005&gt;=L134),"Currently Meeting, Pending",
IF(AND(E134&gt;0,E135&gt;=0,E136&gt;=0,J136+0.005&gt;=L136),"Will Meet Goal",
IF(AND(E134&gt;=0,E135=0,E136&gt;0,K136&lt;L136),"Will Not Meet Goal",
IF(AND(E134&gt;=0,E135&gt;0,E136&gt;0,J135&lt;L135),"Currently Not Meeting, Pending",
"ERROR")))))),
IF(AND(E134=0,E135=0,E136=0),"N/A",
IF(AND(E134=0,E135&gt;0,E136=0),"Goal Met",
IF(AND(E134&gt;0,E135&gt;0,J134+0.005&gt;=L134),"Goal Met",
IF(AND(E134&gt;0,E135&gt;=0,E136&gt;=0,J136+0.005&gt;=L136),"Goal Met",
IF(AND(E134&gt;=0,E135=0,E136&gt;0,J136&lt;L136),"Goal Not Met",
IF(AND(E134&gt;=0,E135&gt;0,E136&gt;0,J135&lt;L135),"Goal Not Met","ERROR")
))))))</f>
        <v>Goal Not Met</v>
      </c>
      <c r="O134">
        <f>IF(M134="Y",(E134+E136),E134)</f>
        <v>345</v>
      </c>
      <c r="P134" s="7">
        <v>45565</v>
      </c>
      <c r="Q134" s="13">
        <f t="shared" si="2"/>
        <v>0.88461538461538458</v>
      </c>
    </row>
    <row r="135" spans="1:17" x14ac:dyDescent="0.25">
      <c r="A135">
        <v>2023</v>
      </c>
      <c r="B135" t="s">
        <v>20</v>
      </c>
      <c r="C135" t="s">
        <v>44</v>
      </c>
      <c r="D135" t="s">
        <v>16</v>
      </c>
      <c r="E135" s="8">
        <v>0</v>
      </c>
      <c r="F135" t="s">
        <v>66</v>
      </c>
      <c r="G135" t="s">
        <v>26</v>
      </c>
      <c r="I135">
        <f>SUM($E134:$E136)</f>
        <v>390</v>
      </c>
      <c r="J135" s="9">
        <f>IFERROR(E134/(E134+E136),0)</f>
        <v>0.88461538461538458</v>
      </c>
      <c r="K135" s="9">
        <f>IFERROR((E134+E135)/(I134),0)</f>
        <v>0.88461538461538458</v>
      </c>
      <c r="L135" s="13">
        <v>0.9</v>
      </c>
      <c r="M135" t="s">
        <v>15</v>
      </c>
      <c r="N135" s="6" t="str">
        <f>IF(M134="Y",IF(AND(E134=0,E135=0,E136=0),"N/A",
IF(AND(E134=0,E135&gt;0,E136=0),"Currently Meeting, Pending",
IF(AND(E134&gt;0,E135&gt;0,J134+0.005&gt;=L134),"Currently Meeting, Pending",
IF(AND(E134&gt;0,E135&gt;=0,E136&gt;=0,J136+0.005&gt;=L136),"Will Meet Goal",
IF(AND(E134&gt;=0,E135=0,E136&gt;0,K136&lt;L136),"Will Not Meet Goal",
IF(AND(E134&gt;=0,E135&gt;0,E136&gt;0,J135&lt;L135),"Currently Not Meeting, Pending",
"ERROR")))))),
IF(AND(E134=0,E135=0,E136=0),"N/A",
IF(AND(E134=0,E135&gt;0,E136=0),"Goal Met",
IF(AND(E134&gt;0,E135&gt;0,J134+0.005&gt;=L134),"Goal Met",
IF(AND(E134&gt;0,E135&gt;=0,E136&gt;=0,J136+0.005&gt;=L136),"Goal Met",
IF(AND(E134&gt;=0,E135=0,E136&gt;0,J136&lt;L136),"Goal Not Met",
IF(AND(E134&gt;=0,E135&gt;0,E136&gt;0,J135&lt;L135),"Goal Not Met","ERROR")
))))))</f>
        <v>Goal Not Met</v>
      </c>
      <c r="O135">
        <f>IF(M134="Y",(E134+E136),E134)</f>
        <v>345</v>
      </c>
      <c r="P135" s="7">
        <v>45565</v>
      </c>
      <c r="Q135" s="13">
        <f t="shared" si="2"/>
        <v>0</v>
      </c>
    </row>
    <row r="136" spans="1:17" x14ac:dyDescent="0.25">
      <c r="A136">
        <v>2023</v>
      </c>
      <c r="B136" t="s">
        <v>20</v>
      </c>
      <c r="C136" t="s">
        <v>44</v>
      </c>
      <c r="D136" t="s">
        <v>17</v>
      </c>
      <c r="E136" s="8">
        <v>45</v>
      </c>
      <c r="F136" t="s">
        <v>66</v>
      </c>
      <c r="G136" t="s">
        <v>26</v>
      </c>
      <c r="I136">
        <f>SUM($E134:$E136)</f>
        <v>390</v>
      </c>
      <c r="J136" s="9">
        <f>IFERROR(E134/(E134+E136),0)</f>
        <v>0.88461538461538458</v>
      </c>
      <c r="K136" s="9">
        <f>IFERROR((E134+E135)/(I134),0)</f>
        <v>0.88461538461538458</v>
      </c>
      <c r="L136" s="13">
        <v>0.9</v>
      </c>
      <c r="M136" t="s">
        <v>15</v>
      </c>
      <c r="N136" s="6" t="str">
        <f>IF(M134="Y",IF(AND(E134=0,E135=0,E136=0),"N/A",
IF(AND(E134=0,E135&gt;0,E136=0),"Currently Meeting, Pending",
IF(AND(E134&gt;0,E135&gt;0,J134+0.005&gt;=L134),"Currently Meeting, Pending",
IF(AND(E134&gt;0,E135&gt;=0,E136&gt;=0,J136+0.005&gt;=L136),"Will Meet Goal",
IF(AND(E134&gt;=0,E135=0,E136&gt;0,K136&lt;L136),"Will Not Meet Goal",
IF(AND(E134&gt;=0,E135&gt;0,E136&gt;0,J135&lt;L135),"Currently Not Meeting, Pending",
"ERROR")))))),
IF(AND(E134=0,E135=0,E136=0),"N/A",
IF(AND(E134=0,E135&gt;0,E136=0),"Goal Met",
IF(AND(E134&gt;0,E135&gt;0,J134+0.005&gt;=L134),"Goal Met",
IF(AND(E134&gt;0,E135&gt;=0,E136&gt;=0,J136+0.005&gt;=L136),"Goal Met",
IF(AND(E134&gt;=0,E135=0,E136&gt;0,J136&lt;L136),"Goal Not Met",
IF(AND(E134&gt;=0,E135&gt;0,E136&gt;0,J135&lt;L135),"Goal Not Met","ERROR")
))))))</f>
        <v>Goal Not Met</v>
      </c>
      <c r="O136">
        <f>IF(M134="Y",(E134+E136),E134)</f>
        <v>345</v>
      </c>
      <c r="P136" s="7">
        <v>45565</v>
      </c>
      <c r="Q136" s="13">
        <f t="shared" si="2"/>
        <v>0.11538461538461539</v>
      </c>
    </row>
    <row r="137" spans="1:17" x14ac:dyDescent="0.25">
      <c r="A137">
        <v>2023</v>
      </c>
      <c r="B137" t="s">
        <v>20</v>
      </c>
      <c r="C137" t="s">
        <v>45</v>
      </c>
      <c r="D137" t="s">
        <v>14</v>
      </c>
      <c r="E137" s="8">
        <v>76</v>
      </c>
      <c r="F137" t="s">
        <v>66</v>
      </c>
      <c r="G137" t="s">
        <v>46</v>
      </c>
      <c r="I137">
        <f>SUM($E137:$E139)</f>
        <v>90</v>
      </c>
      <c r="J137" s="9">
        <f>IFERROR(E137/(E137+E139),0)</f>
        <v>0.84444444444444444</v>
      </c>
      <c r="K137" s="9">
        <f>IFERROR((E137+E138)/(I137),0)</f>
        <v>0.84444444444444444</v>
      </c>
      <c r="L137" s="13">
        <v>0.5</v>
      </c>
      <c r="M137" t="s">
        <v>15</v>
      </c>
      <c r="N137" s="6" t="str">
        <f>IF(M137="Y",IF(AND(E137=0,E138=0,E139=0),"N/A",
IF(AND(E137=0,E138&gt;0,E139=0),"Currently Meeting, Pending",
IF(AND(E137&gt;0,E138&gt;0,J137+0.005&gt;=L137),"Currently Meeting, Pending",
IF(AND(E137&gt;0,E138&gt;=0,E139&gt;=0,J139+0.005&gt;=L139),"Will Meet Goal",
IF(AND(E137&gt;=0,E138=0,E139&gt;0,K139&lt;L139),"Will Not Meet Goal",
IF(AND(E137&gt;=0,E138&gt;0,E139&gt;0,J138&lt;L138),"Currently Not Meeting, Pending",
"ERROR")))))),
IF(AND(E137=0,E138=0,E139=0),"N/A",
IF(AND(E137=0,E138&gt;0,E139=0),"Goal Met",
IF(AND(E137&gt;0,E138&gt;0,J137+0.005&gt;=L137),"Goal Met",
IF(AND(E137&gt;0,E138&gt;=0,E139&gt;=0,J139+0.005&gt;=L139),"Goal Met",
IF(AND(E137&gt;=0,E138=0,E139&gt;0,J139&lt;L139),"Goal Not Met",
IF(AND(E137&gt;=0,E138&gt;0,E139&gt;0,J138&lt;L138),"Goal Not Met","ERROR")
))))))</f>
        <v>Goal Met</v>
      </c>
      <c r="O137">
        <f>IF(M137="Y",(E137+E139),E137)</f>
        <v>76</v>
      </c>
      <c r="P137" s="7">
        <v>45565</v>
      </c>
      <c r="Q137" s="13">
        <f t="shared" si="2"/>
        <v>0.84444444444444444</v>
      </c>
    </row>
    <row r="138" spans="1:17" x14ac:dyDescent="0.25">
      <c r="A138">
        <v>2023</v>
      </c>
      <c r="B138" t="s">
        <v>20</v>
      </c>
      <c r="C138" t="s">
        <v>45</v>
      </c>
      <c r="D138" t="s">
        <v>16</v>
      </c>
      <c r="E138" s="8">
        <v>0</v>
      </c>
      <c r="F138" t="s">
        <v>66</v>
      </c>
      <c r="G138" t="s">
        <v>46</v>
      </c>
      <c r="I138">
        <f>SUM($E137:$E139)</f>
        <v>90</v>
      </c>
      <c r="J138" s="9">
        <f>IFERROR(E137/(E137+E139),0)</f>
        <v>0.84444444444444444</v>
      </c>
      <c r="K138" s="9">
        <f>IFERROR((E137+E138)/(I137),0)</f>
        <v>0.84444444444444444</v>
      </c>
      <c r="L138" s="13">
        <v>0.5</v>
      </c>
      <c r="M138" t="s">
        <v>15</v>
      </c>
      <c r="N138" s="6" t="str">
        <f>IF(M137="Y",IF(AND(E137=0,E138=0,E139=0),"N/A",
IF(AND(E137=0,E138&gt;0,E139=0),"Currently Meeting, Pending",
IF(AND(E137&gt;0,E138&gt;0,J137+0.005&gt;=L137),"Currently Meeting, Pending",
IF(AND(E137&gt;0,E138&gt;=0,E139&gt;=0,J139+0.005&gt;=L139),"Will Meet Goal",
IF(AND(E137&gt;=0,E138=0,E139&gt;0,K139&lt;L139),"Will Not Meet Goal",
IF(AND(E137&gt;=0,E138&gt;0,E139&gt;0,J138&lt;L138),"Currently Not Meeting, Pending",
"ERROR")))))),
IF(AND(E137=0,E138=0,E139=0),"N/A",
IF(AND(E137=0,E138&gt;0,E139=0),"Goal Met",
IF(AND(E137&gt;0,E138&gt;0,J137+0.005&gt;=L137),"Goal Met",
IF(AND(E137&gt;0,E138&gt;=0,E139&gt;=0,J139+0.005&gt;=L139),"Goal Met",
IF(AND(E137&gt;=0,E138=0,E139&gt;0,J139&lt;L139),"Goal Not Met",
IF(AND(E137&gt;=0,E138&gt;0,E139&gt;0,J138&lt;L138),"Goal Not Met","ERROR")
))))))</f>
        <v>Goal Met</v>
      </c>
      <c r="O138">
        <f>IF(M137="Y",(E137+E139),E137)</f>
        <v>76</v>
      </c>
      <c r="P138" s="7">
        <v>45565</v>
      </c>
      <c r="Q138" s="13">
        <f t="shared" si="2"/>
        <v>0</v>
      </c>
    </row>
    <row r="139" spans="1:17" x14ac:dyDescent="0.25">
      <c r="A139">
        <v>2023</v>
      </c>
      <c r="B139" t="s">
        <v>20</v>
      </c>
      <c r="C139" t="s">
        <v>45</v>
      </c>
      <c r="D139" t="s">
        <v>17</v>
      </c>
      <c r="E139" s="8">
        <v>14</v>
      </c>
      <c r="F139" t="s">
        <v>66</v>
      </c>
      <c r="G139" t="s">
        <v>46</v>
      </c>
      <c r="I139">
        <f>SUM($E137:$E139)</f>
        <v>90</v>
      </c>
      <c r="J139" s="9">
        <f>IFERROR(E137/(E137+E139),0)</f>
        <v>0.84444444444444444</v>
      </c>
      <c r="K139" s="9">
        <f>IFERROR((E137+E138)/(I137),0)</f>
        <v>0.84444444444444444</v>
      </c>
      <c r="L139" s="13">
        <v>0.5</v>
      </c>
      <c r="M139" t="s">
        <v>15</v>
      </c>
      <c r="N139" s="6" t="str">
        <f>IF(M137="Y",IF(AND(E137=0,E138=0,E139=0),"N/A",
IF(AND(E137=0,E138&gt;0,E139=0),"Currently Meeting, Pending",
IF(AND(E137&gt;0,E138&gt;0,J137+0.005&gt;=L137),"Currently Meeting, Pending",
IF(AND(E137&gt;0,E138&gt;=0,E139&gt;=0,J139+0.005&gt;=L139),"Will Meet Goal",
IF(AND(E137&gt;=0,E138=0,E139&gt;0,K139&lt;L139),"Will Not Meet Goal",
IF(AND(E137&gt;=0,E138&gt;0,E139&gt;0,J138&lt;L138),"Currently Not Meeting, Pending",
"ERROR")))))),
IF(AND(E137=0,E138=0,E139=0),"N/A",
IF(AND(E137=0,E138&gt;0,E139=0),"Goal Met",
IF(AND(E137&gt;0,E138&gt;0,J137+0.005&gt;=L137),"Goal Met",
IF(AND(E137&gt;0,E138&gt;=0,E139&gt;=0,J139+0.005&gt;=L139),"Goal Met",
IF(AND(E137&gt;=0,E138=0,E139&gt;0,J139&lt;L139),"Goal Not Met",
IF(AND(E137&gt;=0,E138&gt;0,E139&gt;0,J138&lt;L138),"Goal Not Met","ERROR")
))))))</f>
        <v>Goal Met</v>
      </c>
      <c r="O139">
        <f>IF(M137="Y",(E137+E139),E137)</f>
        <v>76</v>
      </c>
      <c r="P139" s="7">
        <v>45565</v>
      </c>
      <c r="Q139" s="13">
        <f t="shared" si="2"/>
        <v>0.15555555555555556</v>
      </c>
    </row>
    <row r="140" spans="1:17" x14ac:dyDescent="0.25">
      <c r="A140">
        <v>2023</v>
      </c>
      <c r="B140" t="s">
        <v>20</v>
      </c>
      <c r="C140" t="s">
        <v>47</v>
      </c>
      <c r="D140" t="s">
        <v>14</v>
      </c>
      <c r="E140" s="8">
        <v>240</v>
      </c>
      <c r="F140" t="s">
        <v>66</v>
      </c>
      <c r="G140" t="s">
        <v>46</v>
      </c>
      <c r="I140">
        <f>SUM($E140:$E142)</f>
        <v>276</v>
      </c>
      <c r="J140" s="9">
        <f>IFERROR(E140/(E140+E142),0)</f>
        <v>0.86956521739130432</v>
      </c>
      <c r="K140" s="9">
        <f>IFERROR((E140+E141)/(I140),0)</f>
        <v>0.86956521739130432</v>
      </c>
      <c r="L140" s="13">
        <v>0.5</v>
      </c>
      <c r="M140" t="s">
        <v>15</v>
      </c>
      <c r="N140" s="6" t="s">
        <v>18</v>
      </c>
      <c r="O140">
        <f>IF(M140="Y",(E140+E142),E140)</f>
        <v>240</v>
      </c>
      <c r="P140" s="7">
        <v>45565</v>
      </c>
      <c r="Q140" s="13">
        <f t="shared" si="2"/>
        <v>0.86956521739130432</v>
      </c>
    </row>
    <row r="141" spans="1:17" x14ac:dyDescent="0.25">
      <c r="A141">
        <v>2023</v>
      </c>
      <c r="B141" t="s">
        <v>20</v>
      </c>
      <c r="C141" t="s">
        <v>47</v>
      </c>
      <c r="D141" t="s">
        <v>16</v>
      </c>
      <c r="E141" s="8">
        <v>0</v>
      </c>
      <c r="F141" t="s">
        <v>66</v>
      </c>
      <c r="G141" t="s">
        <v>46</v>
      </c>
      <c r="I141">
        <f>SUM($E140:$E142)</f>
        <v>276</v>
      </c>
      <c r="J141" s="9">
        <f>IFERROR(E140/(E140+E142),0)</f>
        <v>0.86956521739130432</v>
      </c>
      <c r="K141" s="9">
        <f>IFERROR((E140+E141)/(I140),0)</f>
        <v>0.86956521739130432</v>
      </c>
      <c r="L141" s="13">
        <v>0.5</v>
      </c>
      <c r="M141" t="s">
        <v>15</v>
      </c>
      <c r="N141" s="6" t="s">
        <v>18</v>
      </c>
      <c r="O141">
        <f>IF(M140="Y",(E140+E142),E140)</f>
        <v>240</v>
      </c>
      <c r="P141" s="7">
        <v>45565</v>
      </c>
      <c r="Q141" s="13">
        <f t="shared" si="2"/>
        <v>0</v>
      </c>
    </row>
    <row r="142" spans="1:17" x14ac:dyDescent="0.25">
      <c r="A142">
        <v>2023</v>
      </c>
      <c r="B142" t="s">
        <v>20</v>
      </c>
      <c r="C142" t="s">
        <v>47</v>
      </c>
      <c r="D142" t="s">
        <v>17</v>
      </c>
      <c r="E142" s="8">
        <v>36</v>
      </c>
      <c r="F142" t="s">
        <v>66</v>
      </c>
      <c r="G142" t="s">
        <v>46</v>
      </c>
      <c r="I142">
        <f>SUM($E140:$E142)</f>
        <v>276</v>
      </c>
      <c r="J142" s="9">
        <f>IFERROR(E140/(E140+E142),0)</f>
        <v>0.86956521739130432</v>
      </c>
      <c r="K142" s="9">
        <f>IFERROR((E140+E141)/(I140),0)</f>
        <v>0.86956521739130432</v>
      </c>
      <c r="L142" s="13">
        <v>0.5</v>
      </c>
      <c r="M142" t="s">
        <v>15</v>
      </c>
      <c r="N142" s="6" t="s">
        <v>18</v>
      </c>
      <c r="O142">
        <f>IF(M140="Y",(E140+E142),E140)</f>
        <v>240</v>
      </c>
      <c r="P142" s="7">
        <v>45565</v>
      </c>
      <c r="Q142" s="13">
        <f t="shared" si="2"/>
        <v>0.13043478260869565</v>
      </c>
    </row>
    <row r="143" spans="1:17" x14ac:dyDescent="0.25">
      <c r="A143">
        <v>2023</v>
      </c>
      <c r="B143" t="s">
        <v>20</v>
      </c>
      <c r="C143" t="s">
        <v>48</v>
      </c>
      <c r="D143" t="s">
        <v>14</v>
      </c>
      <c r="E143" s="8">
        <v>109</v>
      </c>
      <c r="F143" t="s">
        <v>66</v>
      </c>
      <c r="G143" t="s">
        <v>30</v>
      </c>
      <c r="I143">
        <f>SUM($E143:$E145)</f>
        <v>115</v>
      </c>
      <c r="J143" s="9">
        <f>IFERROR(E143/(E143+E145),0)</f>
        <v>0.94782608695652171</v>
      </c>
      <c r="K143" s="9">
        <f>IFERROR((E143+E144)/(I143),0)</f>
        <v>0.94782608695652171</v>
      </c>
      <c r="L143" s="13">
        <v>0.9</v>
      </c>
      <c r="M143" t="s">
        <v>15</v>
      </c>
      <c r="N143" s="6" t="str">
        <f>IF(M143="Y",IF(AND(E143=0,E144=0,E145=0),"N/A",
IF(AND(E143=0,E144&gt;0,E145=0),"Currently Meeting, Pending",
IF(AND(E143&gt;0,E144&gt;0,J143+0.005&gt;=L143),"Currently Meeting, Pending",
IF(AND(E143&gt;0,E144&gt;=0,E145&gt;=0,J145+0.005&gt;=L145),"Will Meet Goal",
IF(AND(E143&gt;=0,E144=0,E145&gt;0,K145&lt;L145),"Will Not Meet Goal",
IF(AND(E143&gt;=0,E144&gt;0,E145&gt;0,J144&lt;L144),"Currently Not Meeting, Pending",
"ERROR")))))),
IF(AND(E143=0,E144=0,E145=0),"N/A",
IF(AND(E143=0,E144&gt;0,E145=0),"Goal Met",
IF(AND(E143&gt;0,E144&gt;0,J143+0.005&gt;=L143),"Goal Met",
IF(AND(E143&gt;0,E144&gt;=0,E145&gt;=0,J145+0.005&gt;=L145),"Goal Met",
IF(AND(E143&gt;=0,E144=0,E145&gt;0,J145&lt;L145),"Goal Not Met",
IF(AND(E143&gt;=0,E144&gt;0,E145&gt;0,J144&lt;L144),"Goal Not Met","ERROR")
))))))</f>
        <v>Goal Met</v>
      </c>
      <c r="O143">
        <f>IF(M143="Y",(E143+E145),E143)</f>
        <v>109</v>
      </c>
      <c r="P143" s="7">
        <v>45565</v>
      </c>
      <c r="Q143" s="13">
        <f t="shared" si="2"/>
        <v>0.94782608695652171</v>
      </c>
    </row>
    <row r="144" spans="1:17" x14ac:dyDescent="0.25">
      <c r="A144">
        <v>2023</v>
      </c>
      <c r="B144" t="s">
        <v>20</v>
      </c>
      <c r="C144" t="s">
        <v>48</v>
      </c>
      <c r="D144" t="s">
        <v>16</v>
      </c>
      <c r="E144" s="8">
        <v>0</v>
      </c>
      <c r="F144" t="s">
        <v>66</v>
      </c>
      <c r="G144" t="s">
        <v>30</v>
      </c>
      <c r="I144">
        <f>SUM($E143:$E145)</f>
        <v>115</v>
      </c>
      <c r="J144" s="9">
        <f>IFERROR(E143/(E143+E145),0)</f>
        <v>0.94782608695652171</v>
      </c>
      <c r="K144" s="9">
        <f>IFERROR((E143+E144)/(I143),0)</f>
        <v>0.94782608695652171</v>
      </c>
      <c r="L144" s="13">
        <v>0.9</v>
      </c>
      <c r="M144" t="s">
        <v>15</v>
      </c>
      <c r="N144" s="6" t="str">
        <f>IF(M143="Y",IF(AND(E143=0,E144=0,E145=0),"N/A",
IF(AND(E143=0,E144&gt;0,E145=0),"Currently Meeting, Pending",
IF(AND(E143&gt;0,E144&gt;0,J143+0.005&gt;=L143),"Currently Meeting, Pending",
IF(AND(E143&gt;0,E144&gt;=0,E145&gt;=0,J145+0.005&gt;=L145),"Will Meet Goal",
IF(AND(E143&gt;=0,E144=0,E145&gt;0,K145&lt;L145),"Will Not Meet Goal",
IF(AND(E143&gt;=0,E144&gt;0,E145&gt;0,J144&lt;L144),"Currently Not Meeting, Pending",
"ERROR")))))),
IF(AND(E143=0,E144=0,E145=0),"N/A",
IF(AND(E143=0,E144&gt;0,E145=0),"Goal Met",
IF(AND(E143&gt;0,E144&gt;0,J143+0.005&gt;=L143),"Goal Met",
IF(AND(E143&gt;0,E144&gt;=0,E145&gt;=0,J145+0.005&gt;=L145),"Goal Met",
IF(AND(E143&gt;=0,E144=0,E145&gt;0,J145&lt;L145),"Goal Not Met",
IF(AND(E143&gt;=0,E144&gt;0,E145&gt;0,J144&lt;L144),"Goal Not Met","ERROR")
))))))</f>
        <v>Goal Met</v>
      </c>
      <c r="O144">
        <f>IF(M143="Y",(E143+E145),E143)</f>
        <v>109</v>
      </c>
      <c r="P144" s="7">
        <v>45565</v>
      </c>
      <c r="Q144" s="13">
        <f t="shared" si="2"/>
        <v>0</v>
      </c>
    </row>
    <row r="145" spans="1:17" x14ac:dyDescent="0.25">
      <c r="A145">
        <v>2023</v>
      </c>
      <c r="B145" t="s">
        <v>20</v>
      </c>
      <c r="C145" t="s">
        <v>48</v>
      </c>
      <c r="D145" t="s">
        <v>17</v>
      </c>
      <c r="E145" s="8">
        <v>6</v>
      </c>
      <c r="F145" t="s">
        <v>66</v>
      </c>
      <c r="G145" t="s">
        <v>30</v>
      </c>
      <c r="I145">
        <f>SUM($E143:$E145)</f>
        <v>115</v>
      </c>
      <c r="J145" s="9">
        <f>IFERROR(E143/(E143+E145),0)</f>
        <v>0.94782608695652171</v>
      </c>
      <c r="K145" s="9">
        <f>IFERROR((E143+E144)/(I143),0)</f>
        <v>0.94782608695652171</v>
      </c>
      <c r="L145" s="13">
        <v>0.9</v>
      </c>
      <c r="M145" t="s">
        <v>15</v>
      </c>
      <c r="N145" s="6" t="str">
        <f>IF(M143="Y",IF(AND(E143=0,E144=0,E145=0),"N/A",
IF(AND(E143=0,E144&gt;0,E145=0),"Currently Meeting, Pending",
IF(AND(E143&gt;0,E144&gt;0,J143+0.005&gt;=L143),"Currently Meeting, Pending",
IF(AND(E143&gt;0,E144&gt;=0,E145&gt;=0,J145+0.005&gt;=L145),"Will Meet Goal",
IF(AND(E143&gt;=0,E144=0,E145&gt;0,K145&lt;L145),"Will Not Meet Goal",
IF(AND(E143&gt;=0,E144&gt;0,E145&gt;0,J144&lt;L144),"Currently Not Meeting, Pending",
"ERROR")))))),
IF(AND(E143=0,E144=0,E145=0),"N/A",
IF(AND(E143=0,E144&gt;0,E145=0),"Goal Met",
IF(AND(E143&gt;0,E144&gt;0,J143+0.005&gt;=L143),"Goal Met",
IF(AND(E143&gt;0,E144&gt;=0,E145&gt;=0,J145+0.005&gt;=L145),"Goal Met",
IF(AND(E143&gt;=0,E144=0,E145&gt;0,J145&lt;L145),"Goal Not Met",
IF(AND(E143&gt;=0,E144&gt;0,E145&gt;0,J144&lt;L144),"Goal Not Met","ERROR")
))))))</f>
        <v>Goal Met</v>
      </c>
      <c r="O145">
        <f>IF(M143="Y",(E143+E145),E143)</f>
        <v>109</v>
      </c>
      <c r="P145" s="7">
        <v>45565</v>
      </c>
      <c r="Q145" s="13">
        <f t="shared" si="2"/>
        <v>5.2173913043478258E-2</v>
      </c>
    </row>
    <row r="146" spans="1:17" x14ac:dyDescent="0.25">
      <c r="A146">
        <v>2023</v>
      </c>
      <c r="B146" t="s">
        <v>20</v>
      </c>
      <c r="C146" t="s">
        <v>49</v>
      </c>
      <c r="D146" t="s">
        <v>14</v>
      </c>
      <c r="E146" s="8">
        <v>26</v>
      </c>
      <c r="F146" t="s">
        <v>66</v>
      </c>
      <c r="G146" t="s">
        <v>40</v>
      </c>
      <c r="I146">
        <f>SUM($E146:$E148)</f>
        <v>28</v>
      </c>
      <c r="J146" s="9">
        <f>IFERROR(E146/(E146+E148),0)</f>
        <v>0.9285714285714286</v>
      </c>
      <c r="K146" s="9">
        <f>IFERROR((E146+E147)/(I146),0)</f>
        <v>0.9285714285714286</v>
      </c>
      <c r="L146" s="13">
        <v>0.5</v>
      </c>
      <c r="M146" t="s">
        <v>15</v>
      </c>
      <c r="N146" s="6" t="str">
        <f>IF(M146="Y",IF(AND(E146=0,E147=0,E148=0),"N/A",
IF(AND(E146=0,E147&gt;0,E148=0),"Currently Meeting, Pending",
IF(AND(E146&gt;0,E147&gt;0,J146+0.005&gt;=L146),"Currently Meeting, Pending",
IF(AND(E146&gt;0,E147&gt;=0,E148&gt;=0,J148+0.005&gt;=L148),"Will Meet Goal",
IF(AND(E146&gt;=0,E147=0,E148&gt;0,K148&lt;L148),"Will Not Meet Goal",
IF(AND(E146&gt;=0,E147&gt;0,E148&gt;0,J147&lt;L147),"Currently Not Meeting, Pending",
"ERROR")))))),
IF(AND(E146=0,E147=0,E148=0),"N/A",
IF(AND(E146=0,E147&gt;0,E148=0),"Goal Met",
IF(AND(E146&gt;0,E147&gt;0,J146+0.005&gt;=L146),"Goal Met",
IF(AND(E146&gt;0,E147&gt;=0,E148&gt;=0,J148+0.005&gt;=L148),"Goal Met",
IF(AND(E146&gt;=0,E147=0,E148&gt;0,J148&lt;L148),"Goal Not Met",
IF(AND(E146&gt;=0,E147&gt;0,E148&gt;0,J147&lt;L147),"Goal Not Met","ERROR")
))))))</f>
        <v>Goal Met</v>
      </c>
      <c r="O146">
        <f>IF(M146="Y",(E146+E148),E146)</f>
        <v>26</v>
      </c>
      <c r="P146" s="7">
        <v>45565</v>
      </c>
      <c r="Q146" s="13">
        <f t="shared" si="2"/>
        <v>0.9285714285714286</v>
      </c>
    </row>
    <row r="147" spans="1:17" x14ac:dyDescent="0.25">
      <c r="A147">
        <v>2023</v>
      </c>
      <c r="B147" t="s">
        <v>20</v>
      </c>
      <c r="C147" t="s">
        <v>49</v>
      </c>
      <c r="D147" t="s">
        <v>16</v>
      </c>
      <c r="E147" s="8">
        <v>0</v>
      </c>
      <c r="F147" t="s">
        <v>66</v>
      </c>
      <c r="G147" t="s">
        <v>40</v>
      </c>
      <c r="I147">
        <f>SUM($E146:$E148)</f>
        <v>28</v>
      </c>
      <c r="J147" s="9">
        <f>IFERROR(E146/(E146+E148),0)</f>
        <v>0.9285714285714286</v>
      </c>
      <c r="K147" s="9">
        <f>IFERROR((E146+E147)/(I146),0)</f>
        <v>0.9285714285714286</v>
      </c>
      <c r="L147" s="13">
        <v>0.5</v>
      </c>
      <c r="M147" t="s">
        <v>15</v>
      </c>
      <c r="N147" s="6" t="str">
        <f>IF(M146="Y",IF(AND(E146=0,E147=0,E148=0),"N/A",
IF(AND(E146=0,E147&gt;0,E148=0),"Currently Meeting, Pending",
IF(AND(E146&gt;0,E147&gt;0,J146+0.005&gt;=L146),"Currently Meeting, Pending",
IF(AND(E146&gt;0,E147&gt;=0,E148&gt;=0,J148+0.005&gt;=L148),"Will Meet Goal",
IF(AND(E146&gt;=0,E147=0,E148&gt;0,K148&lt;L148),"Will Not Meet Goal",
IF(AND(E146&gt;=0,E147&gt;0,E148&gt;0,J147&lt;L147),"Currently Not Meeting, Pending",
"ERROR")))))),
IF(AND(E146=0,E147=0,E148=0),"N/A",
IF(AND(E146=0,E147&gt;0,E148=0),"Goal Met",
IF(AND(E146&gt;0,E147&gt;0,J146+0.005&gt;=L146),"Goal Met",
IF(AND(E146&gt;0,E147&gt;=0,E148&gt;=0,J148+0.005&gt;=L148),"Goal Met",
IF(AND(E146&gt;=0,E147=0,E148&gt;0,J148&lt;L148),"Goal Not Met",
IF(AND(E146&gt;=0,E147&gt;0,E148&gt;0,J147&lt;L147),"Goal Not Met","ERROR")
))))))</f>
        <v>Goal Met</v>
      </c>
      <c r="O147">
        <f>IF(M146="Y",(E146+E148),E146)</f>
        <v>26</v>
      </c>
      <c r="P147" s="7">
        <v>45565</v>
      </c>
      <c r="Q147" s="13">
        <f t="shared" si="2"/>
        <v>0</v>
      </c>
    </row>
    <row r="148" spans="1:17" x14ac:dyDescent="0.25">
      <c r="A148">
        <v>2023</v>
      </c>
      <c r="B148" t="s">
        <v>20</v>
      </c>
      <c r="C148" t="s">
        <v>49</v>
      </c>
      <c r="D148" t="s">
        <v>17</v>
      </c>
      <c r="E148" s="8">
        <v>2</v>
      </c>
      <c r="F148" t="s">
        <v>66</v>
      </c>
      <c r="G148" t="s">
        <v>40</v>
      </c>
      <c r="I148">
        <f>SUM($E146:$E148)</f>
        <v>28</v>
      </c>
      <c r="J148" s="9">
        <f>IFERROR(E146/(E146+E148),0)</f>
        <v>0.9285714285714286</v>
      </c>
      <c r="K148" s="9">
        <f>IFERROR((E146+E147)/(I146),0)</f>
        <v>0.9285714285714286</v>
      </c>
      <c r="L148" s="13">
        <v>0.5</v>
      </c>
      <c r="M148" t="s">
        <v>15</v>
      </c>
      <c r="N148" s="6" t="str">
        <f>IF(M146="Y",IF(AND(E146=0,E147=0,E148=0),"N/A",
IF(AND(E146=0,E147&gt;0,E148=0),"Currently Meeting, Pending",
IF(AND(E146&gt;0,E147&gt;0,J146+0.005&gt;=L146),"Currently Meeting, Pending",
IF(AND(E146&gt;0,E147&gt;=0,E148&gt;=0,J148+0.005&gt;=L148),"Will Meet Goal",
IF(AND(E146&gt;=0,E147=0,E148&gt;0,K148&lt;L148),"Will Not Meet Goal",
IF(AND(E146&gt;=0,E147&gt;0,E148&gt;0,J147&lt;L147),"Currently Not Meeting, Pending",
"ERROR")))))),
IF(AND(E146=0,E147=0,E148=0),"N/A",
IF(AND(E146=0,E147&gt;0,E148=0),"Goal Met",
IF(AND(E146&gt;0,E147&gt;0,J146+0.005&gt;=L146),"Goal Met",
IF(AND(E146&gt;0,E147&gt;=0,E148&gt;=0,J148+0.005&gt;=L148),"Goal Met",
IF(AND(E146&gt;=0,E147=0,E148&gt;0,J148&lt;L148),"Goal Not Met",
IF(AND(E146&gt;=0,E147&gt;0,E148&gt;0,J147&lt;L147),"Goal Not Met","ERROR")
))))))</f>
        <v>Goal Met</v>
      </c>
      <c r="O148">
        <f>IF(M146="Y",(E146+E148),E146)</f>
        <v>26</v>
      </c>
      <c r="P148" s="7">
        <v>45565</v>
      </c>
      <c r="Q148" s="13">
        <f t="shared" si="2"/>
        <v>7.1428571428571425E-2</v>
      </c>
    </row>
    <row r="149" spans="1:17" x14ac:dyDescent="0.25">
      <c r="A149">
        <v>2023</v>
      </c>
      <c r="B149" t="s">
        <v>20</v>
      </c>
      <c r="C149" t="s">
        <v>50</v>
      </c>
      <c r="D149" t="s">
        <v>14</v>
      </c>
      <c r="E149" s="8">
        <v>29</v>
      </c>
      <c r="F149" t="s">
        <v>66</v>
      </c>
      <c r="G149" t="s">
        <v>40</v>
      </c>
      <c r="I149">
        <f>SUM($E149:$E151)</f>
        <v>31</v>
      </c>
      <c r="J149" s="9">
        <f>IFERROR(E149/(E149+E151),0)</f>
        <v>0.93548387096774188</v>
      </c>
      <c r="K149" s="9">
        <f>IFERROR((E149+E150)/(I149),0)</f>
        <v>0.93548387096774188</v>
      </c>
      <c r="L149" s="13">
        <v>0.5</v>
      </c>
      <c r="M149" t="s">
        <v>15</v>
      </c>
      <c r="N149" s="6" t="s">
        <v>18</v>
      </c>
      <c r="O149">
        <f>IF(M149="Y",(E149+E151),E149)</f>
        <v>29</v>
      </c>
      <c r="P149" s="7">
        <v>45565</v>
      </c>
      <c r="Q149" s="13">
        <f t="shared" si="2"/>
        <v>0.93548387096774188</v>
      </c>
    </row>
    <row r="150" spans="1:17" x14ac:dyDescent="0.25">
      <c r="A150">
        <v>2023</v>
      </c>
      <c r="B150" t="s">
        <v>20</v>
      </c>
      <c r="C150" t="s">
        <v>50</v>
      </c>
      <c r="D150" t="s">
        <v>16</v>
      </c>
      <c r="E150" s="8">
        <v>0</v>
      </c>
      <c r="F150" t="s">
        <v>66</v>
      </c>
      <c r="G150" t="s">
        <v>40</v>
      </c>
      <c r="I150">
        <f>SUM($E149:$E151)</f>
        <v>31</v>
      </c>
      <c r="J150" s="9">
        <f>IFERROR(E149/(E149+E151),0)</f>
        <v>0.93548387096774188</v>
      </c>
      <c r="K150" s="9">
        <f>IFERROR((E149+E150)/(I149),0)</f>
        <v>0.93548387096774188</v>
      </c>
      <c r="L150" s="13">
        <v>0.5</v>
      </c>
      <c r="M150" t="s">
        <v>15</v>
      </c>
      <c r="N150" s="6" t="s">
        <v>18</v>
      </c>
      <c r="O150">
        <f>IF(M149="Y",(E149+E151),E149)</f>
        <v>29</v>
      </c>
      <c r="P150" s="7">
        <v>45565</v>
      </c>
      <c r="Q150" s="13">
        <f t="shared" si="2"/>
        <v>0</v>
      </c>
    </row>
    <row r="151" spans="1:17" x14ac:dyDescent="0.25">
      <c r="A151">
        <v>2023</v>
      </c>
      <c r="B151" t="s">
        <v>20</v>
      </c>
      <c r="C151" t="s">
        <v>50</v>
      </c>
      <c r="D151" t="s">
        <v>17</v>
      </c>
      <c r="E151" s="8">
        <v>2</v>
      </c>
      <c r="F151" t="s">
        <v>66</v>
      </c>
      <c r="G151" t="s">
        <v>40</v>
      </c>
      <c r="I151">
        <f>SUM($E149:$E151)</f>
        <v>31</v>
      </c>
      <c r="J151" s="9">
        <f>IFERROR(E149/(E149+E151),0)</f>
        <v>0.93548387096774188</v>
      </c>
      <c r="K151" s="9">
        <f>IFERROR((E149+E150)/(I149),0)</f>
        <v>0.93548387096774188</v>
      </c>
      <c r="L151" s="13">
        <v>0.5</v>
      </c>
      <c r="M151" t="s">
        <v>15</v>
      </c>
      <c r="N151" s="6" t="s">
        <v>18</v>
      </c>
      <c r="O151">
        <f>IF(M149="Y",(E149+E151),E149)</f>
        <v>29</v>
      </c>
      <c r="P151" s="7">
        <v>45565</v>
      </c>
      <c r="Q151" s="13">
        <f t="shared" si="2"/>
        <v>6.4516129032258063E-2</v>
      </c>
    </row>
    <row r="152" spans="1:17" x14ac:dyDescent="0.25">
      <c r="A152">
        <v>2024</v>
      </c>
      <c r="B152" t="s">
        <v>20</v>
      </c>
      <c r="C152" t="s">
        <v>21</v>
      </c>
      <c r="D152" t="s">
        <v>14</v>
      </c>
      <c r="E152" s="6">
        <v>1464</v>
      </c>
      <c r="F152" t="s">
        <v>66</v>
      </c>
      <c r="G152" t="s">
        <v>22</v>
      </c>
      <c r="H152" t="s">
        <v>69</v>
      </c>
      <c r="I152">
        <f>SUM($E152:$E154)</f>
        <v>1556</v>
      </c>
      <c r="J152" s="15">
        <f>IFERROR(E152/(E152+E154),"")</f>
        <v>0.94087403598971719</v>
      </c>
      <c r="K152" s="15">
        <f>IFERROR((E152+E153)/(I152),0)</f>
        <v>0.94087403598971719</v>
      </c>
      <c r="L152" s="13">
        <v>0.9</v>
      </c>
      <c r="M152" t="s">
        <v>15</v>
      </c>
      <c r="N152" s="6" t="str">
        <f>IF(M152="Y",IF(AND(E152=0,E153=0,E154=0),"N/A",
IF(AND(E152=0,E153&gt;0,E154=0),"Currently Meeting, Pending",
IF(AND(E152&gt;0,E153&gt;0,J152+0.005&gt;=L152),"Currently Meeting, Pending",
IF(AND(E152&gt;0,E153&gt;=0,E154&gt;=0,J154+0.005&gt;=L154),"Will Meet Goal",
IF(AND(E152&gt;=0,E153=0,E154&gt;0,K154&lt;L154),"Will Not Meet Goal",
IF(AND(E152&gt;=0,E153&gt;0,E154&gt;0,J153&lt;L153),"Currently Not Meeting, Pending",
"ERROR")))))),
IF(AND(E152=0,E153=0,E154=0),"N/A",
IF(AND(E152=0,E153&gt;0,E154=0),"Goal Met",
IF(AND(E152&gt;0,E153&gt;0,J152+0.005&gt;=L152),"Goal Met",
IF(AND(E152&gt;0,E153&gt;=0,E154&gt;=0,J154+0.005&gt;=L154),"Goal Met",
IF(AND(E152&gt;=0,E153=0,E154&gt;0,J154&lt;L154),"Goal Not Met",
IF(AND(E152&gt;=0,E153&gt;0,E154&gt;0,J153&lt;L153),"Goal Not Met","ERROR")
))))))</f>
        <v>Goal Met</v>
      </c>
      <c r="O152">
        <f>IF(M152="Y",(E152+E154),E152)</f>
        <v>1464</v>
      </c>
      <c r="P152" s="7">
        <v>45930</v>
      </c>
      <c r="Q152" s="13">
        <f t="shared" si="2"/>
        <v>0.94087403598971719</v>
      </c>
    </row>
    <row r="153" spans="1:17" x14ac:dyDescent="0.25">
      <c r="A153">
        <v>2024</v>
      </c>
      <c r="B153" t="s">
        <v>20</v>
      </c>
      <c r="C153" t="s">
        <v>21</v>
      </c>
      <c r="D153" t="s">
        <v>16</v>
      </c>
      <c r="E153" s="6">
        <v>0</v>
      </c>
      <c r="F153" t="s">
        <v>66</v>
      </c>
      <c r="G153" t="s">
        <v>22</v>
      </c>
      <c r="H153" t="s">
        <v>69</v>
      </c>
      <c r="I153">
        <f>SUM($E152:$E154)</f>
        <v>1556</v>
      </c>
      <c r="J153" s="15">
        <f>IFERROR(E152/(E152+E154),"")</f>
        <v>0.94087403598971719</v>
      </c>
      <c r="K153" s="15">
        <f>IFERROR((E152+E153)/(I152),0)</f>
        <v>0.94087403598971719</v>
      </c>
      <c r="L153" s="13">
        <v>0.9</v>
      </c>
      <c r="M153" t="s">
        <v>15</v>
      </c>
      <c r="N153" s="6" t="str">
        <f>IF(M152="Y",IF(AND(E152=0,E153=0,E154=0),"N/A",
IF(AND(E152=0,E153&gt;0,E154=0),"Currently Meeting, Pending",
IF(AND(E152&gt;0,E153&gt;0,J152+0.005&gt;=L152),"Currently Meeting, Pending",
IF(AND(E152&gt;0,E153&gt;=0,E154&gt;=0,J154+0.005&gt;=L154),"Will Meet Goal",
IF(AND(E152&gt;=0,E153=0,E154&gt;0,K154&lt;L154),"Will Not Meet Goal",
IF(AND(E152&gt;=0,E153&gt;0,E154&gt;0,J153&lt;L153),"Currently Not Meeting, Pending",
"ERROR")))))),
IF(AND(E152=0,E153=0,E154=0),"N/A",
IF(AND(E152=0,E153&gt;0,E154=0),"Goal Met",
IF(AND(E152&gt;0,E153&gt;0,J152+0.005&gt;=L152),"Goal Met",
IF(AND(E152&gt;0,E153&gt;=0,E154&gt;=0,J154+0.005&gt;=L154),"Goal Met",
IF(AND(E152&gt;=0,E153=0,E154&gt;0,J154&lt;L154),"Goal Not Met",
IF(AND(E152&gt;=0,E153&gt;0,E154&gt;0,J153&lt;L153),"Goal Not Met","ERROR")
))))))</f>
        <v>Goal Met</v>
      </c>
      <c r="O153">
        <f>IF(M152="Y",(E152+E154),E152)</f>
        <v>1464</v>
      </c>
      <c r="P153" s="7">
        <v>45930</v>
      </c>
      <c r="Q153" s="13">
        <f t="shared" si="2"/>
        <v>0</v>
      </c>
    </row>
    <row r="154" spans="1:17" x14ac:dyDescent="0.25">
      <c r="A154">
        <v>2024</v>
      </c>
      <c r="B154" t="s">
        <v>20</v>
      </c>
      <c r="C154" t="s">
        <v>21</v>
      </c>
      <c r="D154" t="s">
        <v>17</v>
      </c>
      <c r="E154" s="6">
        <v>92</v>
      </c>
      <c r="F154" t="s">
        <v>66</v>
      </c>
      <c r="G154" t="s">
        <v>22</v>
      </c>
      <c r="H154" t="s">
        <v>69</v>
      </c>
      <c r="I154">
        <f>SUM($E152:$E154)</f>
        <v>1556</v>
      </c>
      <c r="J154" s="15">
        <f>IFERROR(E152/(E152+E154),"")</f>
        <v>0.94087403598971719</v>
      </c>
      <c r="K154" s="15">
        <f>IFERROR((E152+E153)/(I152),0)</f>
        <v>0.94087403598971719</v>
      </c>
      <c r="L154" s="13">
        <v>0.9</v>
      </c>
      <c r="M154" t="s">
        <v>15</v>
      </c>
      <c r="N154" s="6" t="str">
        <f>IF(M152="Y",IF(AND(E152=0,E153=0,E154=0),"N/A",
IF(AND(E152=0,E153&gt;0,E154=0),"Currently Meeting, Pending",
IF(AND(E152&gt;0,E153&gt;0,J152+0.005&gt;=L152),"Currently Meeting, Pending",
IF(AND(E152&gt;0,E153&gt;=0,E154&gt;=0,J154+0.005&gt;=L154),"Will Meet Goal",
IF(AND(E152&gt;=0,E153=0,E154&gt;0,K154&lt;L154),"Will Not Meet Goal",
IF(AND(E152&gt;=0,E153&gt;0,E154&gt;0,J153&lt;L153),"Currently Not Meeting, Pending",
"ERROR")))))),
IF(AND(E152=0,E153=0,E154=0),"N/A",
IF(AND(E152=0,E153&gt;0,E154=0),"Goal Met",
IF(AND(E152&gt;0,E153&gt;0,J152+0.005&gt;=L152),"Goal Met",
IF(AND(E152&gt;0,E153&gt;=0,E154&gt;=0,J154+0.005&gt;=L154),"Goal Met",
IF(AND(E152&gt;=0,E153=0,E154&gt;0,J154&lt;L154),"Goal Not Met",
IF(AND(E152&gt;=0,E153&gt;0,E154&gt;0,J153&lt;L153),"Goal Not Met","ERROR")
))))))</f>
        <v>Goal Met</v>
      </c>
      <c r="O154">
        <f>IF(M152="Y",(E152+E154),E152)</f>
        <v>1464</v>
      </c>
      <c r="P154" s="7">
        <v>45930</v>
      </c>
      <c r="Q154" s="13">
        <f t="shared" si="2"/>
        <v>5.9125964010282778E-2</v>
      </c>
    </row>
    <row r="155" spans="1:17" x14ac:dyDescent="0.25">
      <c r="A155">
        <v>2024</v>
      </c>
      <c r="B155" t="s">
        <v>20</v>
      </c>
      <c r="C155" t="s">
        <v>23</v>
      </c>
      <c r="D155" t="s">
        <v>14</v>
      </c>
      <c r="E155" s="6">
        <v>267</v>
      </c>
      <c r="F155" t="s">
        <v>67</v>
      </c>
      <c r="G155" t="s">
        <v>24</v>
      </c>
      <c r="H155" t="s">
        <v>70</v>
      </c>
      <c r="I155">
        <f>SUM($E155:$E157)</f>
        <v>290</v>
      </c>
      <c r="J155" s="15">
        <f>IFERROR(E155/(E155+E157),"")</f>
        <v>0.92068965517241375</v>
      </c>
      <c r="K155" s="15">
        <f>IFERROR((E155+E156)/(I155),0)</f>
        <v>0.92068965517241375</v>
      </c>
      <c r="L155" s="13">
        <v>0.9</v>
      </c>
      <c r="M155" t="s">
        <v>15</v>
      </c>
      <c r="N155" s="6" t="str">
        <f>IF(M155="Y",IF(AND(E155=0,E156=0,E157=0),"N/A",
IF(AND(E155=0,E156&gt;0,E157=0),"Currently Meeting, Pending",
IF(AND(E155&gt;0,E156&gt;0,J155+0.005&gt;=L155),"Currently Meeting, Pending",
IF(AND(E155&gt;0,E156&gt;=0,E157&gt;=0,J157+0.005&gt;=L157),"Will Meet Goal",
IF(AND(E155&gt;=0,E156=0,E157&gt;0,K157&lt;L157),"Will Not Meet Goal",
IF(AND(E155&gt;=0,E156&gt;0,E157&gt;0,J156&lt;L156),"Currently Not Meeting, Pending",
"ERROR")))))),
IF(AND(E155=0,E156=0,E157=0),"N/A",
IF(AND(E155=0,E156&gt;0,E157=0),"Goal Met",
IF(AND(E155&gt;0,E156&gt;0,J155+0.005&gt;=L155),"Goal Met",
IF(AND(E155&gt;0,E156&gt;=0,E157&gt;=0,J157+0.005&gt;=L157),"Goal Met",
IF(AND(E155&gt;=0,E156=0,E157&gt;0,J157&lt;L157),"Goal Not Met",
IF(AND(E155&gt;=0,E156&gt;0,E157&gt;0,J156&lt;L156),"Goal Not Met","ERROR")
))))))</f>
        <v>Goal Met</v>
      </c>
      <c r="O155">
        <f>IF(M155="Y",(E155+E157),E155)</f>
        <v>267</v>
      </c>
      <c r="P155" s="7">
        <v>45930</v>
      </c>
      <c r="Q155" s="13">
        <f t="shared" si="2"/>
        <v>0.92068965517241375</v>
      </c>
    </row>
    <row r="156" spans="1:17" x14ac:dyDescent="0.25">
      <c r="A156">
        <v>2024</v>
      </c>
      <c r="B156" t="s">
        <v>20</v>
      </c>
      <c r="C156" t="s">
        <v>23</v>
      </c>
      <c r="D156" t="s">
        <v>16</v>
      </c>
      <c r="E156" s="6">
        <v>0</v>
      </c>
      <c r="F156" t="s">
        <v>67</v>
      </c>
      <c r="G156" t="s">
        <v>24</v>
      </c>
      <c r="H156" t="s">
        <v>70</v>
      </c>
      <c r="I156">
        <f>SUM($E155:$E157)</f>
        <v>290</v>
      </c>
      <c r="J156" s="15">
        <f>IFERROR(E155/(E155+E157),"")</f>
        <v>0.92068965517241375</v>
      </c>
      <c r="K156" s="15">
        <f>IFERROR((E155+E156)/(I155),0)</f>
        <v>0.92068965517241375</v>
      </c>
      <c r="L156" s="13">
        <v>0.9</v>
      </c>
      <c r="M156" t="s">
        <v>15</v>
      </c>
      <c r="N156" s="6" t="str">
        <f>IF(M155="Y",IF(AND(E155=0,E156=0,E157=0),"N/A",
IF(AND(E155=0,E156&gt;0,E157=0),"Currently Meeting, Pending",
IF(AND(E155&gt;0,E156&gt;0,J155+0.005&gt;=L155),"Currently Meeting, Pending",
IF(AND(E155&gt;0,E156&gt;=0,E157&gt;=0,J157+0.005&gt;=L157),"Will Meet Goal",
IF(AND(E155&gt;=0,E156=0,E157&gt;0,K157&lt;L157),"Will Not Meet Goal",
IF(AND(E155&gt;=0,E156&gt;0,E157&gt;0,J156&lt;L156),"Currently Not Meeting, Pending",
"ERROR")))))),
IF(AND(E155=0,E156=0,E157=0),"N/A",
IF(AND(E155=0,E156&gt;0,E157=0),"Goal Met",
IF(AND(E155&gt;0,E156&gt;0,J155+0.005&gt;=L155),"Goal Met",
IF(AND(E155&gt;0,E156&gt;=0,E157&gt;=0,J157+0.005&gt;=L157),"Goal Met",
IF(AND(E155&gt;=0,E156=0,E157&gt;0,J157&lt;L157),"Goal Not Met",
IF(AND(E155&gt;=0,E156&gt;0,E157&gt;0,J156&lt;L156),"Goal Not Met","ERROR")
))))))</f>
        <v>Goal Met</v>
      </c>
      <c r="O156">
        <f>IF(M155="Y",(E155+E157),E155)</f>
        <v>267</v>
      </c>
      <c r="P156" s="7">
        <v>45930</v>
      </c>
      <c r="Q156" s="13">
        <f t="shared" si="2"/>
        <v>0</v>
      </c>
    </row>
    <row r="157" spans="1:17" x14ac:dyDescent="0.25">
      <c r="A157">
        <v>2024</v>
      </c>
      <c r="B157" t="s">
        <v>20</v>
      </c>
      <c r="C157" t="s">
        <v>23</v>
      </c>
      <c r="D157" t="s">
        <v>17</v>
      </c>
      <c r="E157" s="6">
        <v>23</v>
      </c>
      <c r="F157" t="s">
        <v>67</v>
      </c>
      <c r="G157" t="s">
        <v>24</v>
      </c>
      <c r="H157" t="s">
        <v>70</v>
      </c>
      <c r="I157">
        <f>SUM($E155:$E157)</f>
        <v>290</v>
      </c>
      <c r="J157" s="15">
        <f>IFERROR(E155/(E155+E157),"")</f>
        <v>0.92068965517241375</v>
      </c>
      <c r="K157" s="15">
        <f>IFERROR((E155+E156)/(I155),0)</f>
        <v>0.92068965517241375</v>
      </c>
      <c r="L157" s="13">
        <v>0.9</v>
      </c>
      <c r="M157" t="s">
        <v>15</v>
      </c>
      <c r="N157" s="6" t="str">
        <f>IF(M155="Y",IF(AND(E155=0,E156=0,E157=0),"N/A",
IF(AND(E155=0,E156&gt;0,E157=0),"Currently Meeting, Pending",
IF(AND(E155&gt;0,E156&gt;0,J155+0.005&gt;=L155),"Currently Meeting, Pending",
IF(AND(E155&gt;0,E156&gt;=0,E157&gt;=0,J157+0.005&gt;=L157),"Will Meet Goal",
IF(AND(E155&gt;=0,E156=0,E157&gt;0,K157&lt;L157),"Will Not Meet Goal",
IF(AND(E155&gt;=0,E156&gt;0,E157&gt;0,J156&lt;L156),"Currently Not Meeting, Pending",
"ERROR")))))),
IF(AND(E155=0,E156=0,E157=0),"N/A",
IF(AND(E155=0,E156&gt;0,E157=0),"Goal Met",
IF(AND(E155&gt;0,E156&gt;0,J155+0.005&gt;=L155),"Goal Met",
IF(AND(E155&gt;0,E156&gt;=0,E157&gt;=0,J157+0.005&gt;=L157),"Goal Met",
IF(AND(E155&gt;=0,E156=0,E157&gt;0,J157&lt;L157),"Goal Not Met",
IF(AND(E155&gt;=0,E156&gt;0,E157&gt;0,J156&lt;L156),"Goal Not Met","ERROR")
))))))</f>
        <v>Goal Met</v>
      </c>
      <c r="O157">
        <f>IF(M155="Y",(E155+E157),E155)</f>
        <v>267</v>
      </c>
      <c r="P157" s="7">
        <v>45930</v>
      </c>
      <c r="Q157" s="13">
        <f t="shared" si="2"/>
        <v>7.9310344827586213E-2</v>
      </c>
    </row>
    <row r="158" spans="1:17" x14ac:dyDescent="0.25">
      <c r="A158">
        <v>2024</v>
      </c>
      <c r="B158" t="s">
        <v>20</v>
      </c>
      <c r="C158" t="s">
        <v>42</v>
      </c>
      <c r="D158" t="s">
        <v>14</v>
      </c>
      <c r="E158" s="6">
        <v>180</v>
      </c>
      <c r="F158" t="s">
        <v>67</v>
      </c>
      <c r="G158" t="s">
        <v>24</v>
      </c>
      <c r="H158" t="s">
        <v>70</v>
      </c>
      <c r="I158">
        <f>SUM($E158:$E160)</f>
        <v>191</v>
      </c>
      <c r="J158" s="15">
        <f>IFERROR(E158/(E158+E160),"")</f>
        <v>0.94240837696335078</v>
      </c>
      <c r="K158" s="15">
        <f>IFERROR((E158+E159)/(I158),0)</f>
        <v>0.94240837696335078</v>
      </c>
      <c r="L158" s="13">
        <v>0.9</v>
      </c>
      <c r="M158" t="s">
        <v>15</v>
      </c>
      <c r="N158" s="6" t="str">
        <f>IF(M158="Y",IF(AND(E158=0,E159=0,E160=0),"N/A",
IF(AND(E158=0,E159&gt;0,E160=0),"Currently Meeting, Pending",
IF(AND(E158&gt;0,E159&gt;0,J158+0.005&gt;=L158),"Currently Meeting, Pending",
IF(AND(E158&gt;0,E159&gt;=0,E160&gt;=0,J160+0.005&gt;=L160),"Will Meet Goal",
IF(AND(E158&gt;=0,E159=0,E160&gt;0,K160&lt;L160),"Will Not Meet Goal",
IF(AND(E158&gt;=0,E159&gt;0,E160&gt;0,J159&lt;L159),"Currently Not Meeting, Pending",
"ERROR")))))),
IF(AND(E158=0,E159=0,E160=0),"N/A",
IF(AND(E158=0,E159&gt;0,E160=0),"Goal Met",
IF(AND(E158&gt;0,E159&gt;0,J158+0.005&gt;=L158),"Goal Met",
IF(AND(E158&gt;0,E159&gt;=0,E160&gt;=0,J160+0.005&gt;=L160),"Goal Met",
IF(AND(E158&gt;=0,E159=0,E160&gt;0,J160&lt;L160),"Goal Not Met",
IF(AND(E158&gt;=0,E159&gt;0,E160&gt;0,J159&lt;L159),"Goal Not Met","ERROR")
))))))</f>
        <v>Goal Met</v>
      </c>
      <c r="O158">
        <f>IF(M158="Y",(E158+E160),E158)</f>
        <v>180</v>
      </c>
      <c r="P158" s="7">
        <v>45930</v>
      </c>
      <c r="Q158" s="13">
        <f t="shared" si="2"/>
        <v>0.94240837696335078</v>
      </c>
    </row>
    <row r="159" spans="1:17" x14ac:dyDescent="0.25">
      <c r="A159">
        <v>2024</v>
      </c>
      <c r="B159" t="s">
        <v>20</v>
      </c>
      <c r="C159" t="s">
        <v>42</v>
      </c>
      <c r="D159" t="s">
        <v>16</v>
      </c>
      <c r="E159" s="6">
        <v>0</v>
      </c>
      <c r="F159" t="s">
        <v>67</v>
      </c>
      <c r="G159" t="s">
        <v>24</v>
      </c>
      <c r="H159" t="s">
        <v>70</v>
      </c>
      <c r="I159">
        <f>SUM($E158:$E160)</f>
        <v>191</v>
      </c>
      <c r="J159" s="15">
        <f>IFERROR(E158/(E158+E160),"")</f>
        <v>0.94240837696335078</v>
      </c>
      <c r="K159" s="15">
        <f>IFERROR((E158+E159)/(I158),0)</f>
        <v>0.94240837696335078</v>
      </c>
      <c r="L159" s="13">
        <v>0.9</v>
      </c>
      <c r="M159" t="s">
        <v>15</v>
      </c>
      <c r="N159" s="6" t="str">
        <f>IF(M158="Y",IF(AND(E158=0,E159=0,E160=0),"N/A",
IF(AND(E158=0,E159&gt;0,E160=0),"Currently Meeting, Pending",
IF(AND(E158&gt;0,E159&gt;0,J158+0.005&gt;=L158),"Currently Meeting, Pending",
IF(AND(E158&gt;0,E159&gt;=0,E160&gt;=0,J160+0.005&gt;=L160),"Will Meet Goal",
IF(AND(E158&gt;=0,E159=0,E160&gt;0,K160&lt;L160),"Will Not Meet Goal",
IF(AND(E158&gt;=0,E159&gt;0,E160&gt;0,J159&lt;L159),"Currently Not Meeting, Pending",
"ERROR")))))),
IF(AND(E158=0,E159=0,E160=0),"N/A",
IF(AND(E158=0,E159&gt;0,E160=0),"Goal Met",
IF(AND(E158&gt;0,E159&gt;0,J158+0.005&gt;=L158),"Goal Met",
IF(AND(E158&gt;0,E159&gt;=0,E160&gt;=0,J160+0.005&gt;=L160),"Goal Met",
IF(AND(E158&gt;=0,E159=0,E160&gt;0,J160&lt;L160),"Goal Not Met",
IF(AND(E158&gt;=0,E159&gt;0,E160&gt;0,J159&lt;L159),"Goal Not Met","ERROR")
))))))</f>
        <v>Goal Met</v>
      </c>
      <c r="O159">
        <f>IF(M158="Y",(E158+E160),E158)</f>
        <v>180</v>
      </c>
      <c r="P159" s="7">
        <v>45930</v>
      </c>
      <c r="Q159" s="13">
        <f t="shared" si="2"/>
        <v>0</v>
      </c>
    </row>
    <row r="160" spans="1:17" x14ac:dyDescent="0.25">
      <c r="A160">
        <v>2024</v>
      </c>
      <c r="B160" t="s">
        <v>20</v>
      </c>
      <c r="C160" t="s">
        <v>42</v>
      </c>
      <c r="D160" t="s">
        <v>17</v>
      </c>
      <c r="E160" s="6">
        <v>11</v>
      </c>
      <c r="F160" t="s">
        <v>67</v>
      </c>
      <c r="G160" t="s">
        <v>24</v>
      </c>
      <c r="H160" t="s">
        <v>70</v>
      </c>
      <c r="I160">
        <f>SUM($E158:$E160)</f>
        <v>191</v>
      </c>
      <c r="J160" s="15">
        <f>IFERROR(E158/(E158+E160),"")</f>
        <v>0.94240837696335078</v>
      </c>
      <c r="K160" s="15">
        <f>IFERROR((E158+E159)/(I158),0)</f>
        <v>0.94240837696335078</v>
      </c>
      <c r="L160" s="13">
        <v>0.9</v>
      </c>
      <c r="M160" t="s">
        <v>15</v>
      </c>
      <c r="N160" s="6" t="str">
        <f>IF(M158="Y",IF(AND(E158=0,E159=0,E160=0),"N/A",
IF(AND(E158=0,E159&gt;0,E160=0),"Currently Meeting, Pending",
IF(AND(E158&gt;0,E159&gt;0,J158+0.005&gt;=L158),"Currently Meeting, Pending",
IF(AND(E158&gt;0,E159&gt;=0,E160&gt;=0,J160+0.005&gt;=L160),"Will Meet Goal",
IF(AND(E158&gt;=0,E159=0,E160&gt;0,K160&lt;L160),"Will Not Meet Goal",
IF(AND(E158&gt;=0,E159&gt;0,E160&gt;0,J159&lt;L159),"Currently Not Meeting, Pending",
"ERROR")))))),
IF(AND(E158=0,E159=0,E160=0),"N/A",
IF(AND(E158=0,E159&gt;0,E160=0),"Goal Met",
IF(AND(E158&gt;0,E159&gt;0,J158+0.005&gt;=L158),"Goal Met",
IF(AND(E158&gt;0,E159&gt;=0,E160&gt;=0,J160+0.005&gt;=L160),"Goal Met",
IF(AND(E158&gt;=0,E159=0,E160&gt;0,J160&lt;L160),"Goal Not Met",
IF(AND(E158&gt;=0,E159&gt;0,E160&gt;0,J159&lt;L159),"Goal Not Met","ERROR")
))))))</f>
        <v>Goal Met</v>
      </c>
      <c r="O160">
        <f>IF(M158="Y",(E158+E160),E158)</f>
        <v>180</v>
      </c>
      <c r="P160" s="7">
        <v>45930</v>
      </c>
      <c r="Q160" s="13">
        <f t="shared" si="2"/>
        <v>5.7591623036649213E-2</v>
      </c>
    </row>
    <row r="161" spans="1:17" x14ac:dyDescent="0.25">
      <c r="A161">
        <v>2024</v>
      </c>
      <c r="B161" t="s">
        <v>20</v>
      </c>
      <c r="C161" t="s">
        <v>43</v>
      </c>
      <c r="D161" t="s">
        <v>14</v>
      </c>
      <c r="E161" s="6">
        <v>59</v>
      </c>
      <c r="F161" t="s">
        <v>67</v>
      </c>
      <c r="G161" t="s">
        <v>24</v>
      </c>
      <c r="H161" t="s">
        <v>70</v>
      </c>
      <c r="I161">
        <f>SUM($E161:$E163)</f>
        <v>63</v>
      </c>
      <c r="J161" s="15">
        <f>IFERROR(E161/(E161+E163),"")</f>
        <v>0.93650793650793651</v>
      </c>
      <c r="K161" s="15">
        <f>IFERROR((E161+E162)/(I161),0)</f>
        <v>0.93650793650793651</v>
      </c>
      <c r="L161" s="13">
        <v>0.9</v>
      </c>
      <c r="M161" t="s">
        <v>15</v>
      </c>
      <c r="N161" s="6" t="str">
        <f>IF(M161="Y",IF(AND(E161=0,E162=0,E163=0),"N/A",
IF(AND(E161=0,E162&gt;0,E163=0),"Currently Meeting, Pending",
IF(AND(E161&gt;0,E162&gt;0,J161+0.005&gt;=L161),"Currently Meeting, Pending",
IF(AND(E161&gt;0,E162&gt;=0,E163&gt;=0,J163+0.005&gt;=L163),"Will Meet Goal",
IF(AND(E161&gt;=0,E162=0,E163&gt;0,K163&lt;L163),"Will Not Meet Goal",
IF(AND(E161&gt;=0,E162&gt;0,E163&gt;0,J162&lt;L162),"Currently Not Meeting, Pending",
"ERROR")))))),
IF(AND(E161=0,E162=0,E163=0),"N/A",
IF(AND(E161=0,E162&gt;0,E163=0),"Goal Met",
IF(AND(E161&gt;0,E162&gt;0,J161+0.005&gt;=L161),"Goal Met",
IF(AND(E161&gt;0,E162&gt;=0,E163&gt;=0,J163+0.005&gt;=L163),"Goal Met",
IF(AND(E161&gt;=0,E162=0,E163&gt;0,J163&lt;L163),"Goal Not Met",
IF(AND(E161&gt;=0,E162&gt;0,E163&gt;0,J162&lt;L162),"Goal Not Met","ERROR")
))))))</f>
        <v>Goal Met</v>
      </c>
      <c r="O161">
        <f>IF(M161="Y",(E161+E163),E161)</f>
        <v>59</v>
      </c>
      <c r="P161" s="7">
        <v>45930</v>
      </c>
      <c r="Q161" s="13">
        <f t="shared" si="2"/>
        <v>0.93650793650793651</v>
      </c>
    </row>
    <row r="162" spans="1:17" x14ac:dyDescent="0.25">
      <c r="A162">
        <v>2024</v>
      </c>
      <c r="B162" t="s">
        <v>20</v>
      </c>
      <c r="C162" t="s">
        <v>43</v>
      </c>
      <c r="D162" t="s">
        <v>16</v>
      </c>
      <c r="E162" s="6">
        <v>0</v>
      </c>
      <c r="F162" t="s">
        <v>67</v>
      </c>
      <c r="G162" t="s">
        <v>24</v>
      </c>
      <c r="H162" t="s">
        <v>70</v>
      </c>
      <c r="I162">
        <f>SUM($E161:$E163)</f>
        <v>63</v>
      </c>
      <c r="J162" s="15">
        <f>IFERROR(E161/(E161+E163),"")</f>
        <v>0.93650793650793651</v>
      </c>
      <c r="K162" s="15">
        <f>IFERROR((E161+E162)/(I161),0)</f>
        <v>0.93650793650793651</v>
      </c>
      <c r="L162" s="13">
        <v>0.9</v>
      </c>
      <c r="M162" t="s">
        <v>15</v>
      </c>
      <c r="N162" s="6" t="str">
        <f>IF(M161="Y",IF(AND(E161=0,E162=0,E163=0),"N/A",
IF(AND(E161=0,E162&gt;0,E163=0),"Currently Meeting, Pending",
IF(AND(E161&gt;0,E162&gt;0,J161+0.005&gt;=L161),"Currently Meeting, Pending",
IF(AND(E161&gt;0,E162&gt;=0,E163&gt;=0,J163+0.005&gt;=L163),"Will Meet Goal",
IF(AND(E161&gt;=0,E162=0,E163&gt;0,K163&lt;L163),"Will Not Meet Goal",
IF(AND(E161&gt;=0,E162&gt;0,E163&gt;0,J162&lt;L162),"Currently Not Meeting, Pending",
"ERROR")))))),
IF(AND(E161=0,E162=0,E163=0),"N/A",
IF(AND(E161=0,E162&gt;0,E163=0),"Goal Met",
IF(AND(E161&gt;0,E162&gt;0,J161+0.005&gt;=L161),"Goal Met",
IF(AND(E161&gt;0,E162&gt;=0,E163&gt;=0,J163+0.005&gt;=L163),"Goal Met",
IF(AND(E161&gt;=0,E162=0,E163&gt;0,J163&lt;L163),"Goal Not Met",
IF(AND(E161&gt;=0,E162&gt;0,E163&gt;0,J162&lt;L162),"Goal Not Met","ERROR")
))))))</f>
        <v>Goal Met</v>
      </c>
      <c r="O162">
        <f>IF(M161="Y",(E161+E163),E161)</f>
        <v>59</v>
      </c>
      <c r="P162" s="7">
        <v>45930</v>
      </c>
      <c r="Q162" s="13">
        <f t="shared" si="2"/>
        <v>0</v>
      </c>
    </row>
    <row r="163" spans="1:17" x14ac:dyDescent="0.25">
      <c r="A163">
        <v>2024</v>
      </c>
      <c r="B163" t="s">
        <v>20</v>
      </c>
      <c r="C163" t="s">
        <v>43</v>
      </c>
      <c r="D163" t="s">
        <v>17</v>
      </c>
      <c r="E163" s="6">
        <v>4</v>
      </c>
      <c r="F163" t="s">
        <v>67</v>
      </c>
      <c r="G163" t="s">
        <v>24</v>
      </c>
      <c r="H163" t="s">
        <v>70</v>
      </c>
      <c r="I163">
        <f>SUM($E161:$E163)</f>
        <v>63</v>
      </c>
      <c r="J163" s="15">
        <f>IFERROR(E161/(E161+E163),"")</f>
        <v>0.93650793650793651</v>
      </c>
      <c r="K163" s="15">
        <f>IFERROR((E161+E162)/(I161),0)</f>
        <v>0.93650793650793651</v>
      </c>
      <c r="L163" s="13">
        <v>0.9</v>
      </c>
      <c r="M163" t="s">
        <v>15</v>
      </c>
      <c r="N163" s="6" t="str">
        <f>IF(M161="Y",IF(AND(E161=0,E162=0,E163=0),"N/A",
IF(AND(E161=0,E162&gt;0,E163=0),"Currently Meeting, Pending",
IF(AND(E161&gt;0,E162&gt;0,J161+0.005&gt;=L161),"Currently Meeting, Pending",
IF(AND(E161&gt;0,E162&gt;=0,E163&gt;=0,J163+0.005&gt;=L163),"Will Meet Goal",
IF(AND(E161&gt;=0,E162=0,E163&gt;0,K163&lt;L163),"Will Not Meet Goal",
IF(AND(E161&gt;=0,E162&gt;0,E163&gt;0,J162&lt;L162),"Currently Not Meeting, Pending",
"ERROR")))))),
IF(AND(E161=0,E162=0,E163=0),"N/A",
IF(AND(E161=0,E162&gt;0,E163=0),"Goal Met",
IF(AND(E161&gt;0,E162&gt;0,J161+0.005&gt;=L161),"Goal Met",
IF(AND(E161&gt;0,E162&gt;=0,E163&gt;=0,J163+0.005&gt;=L163),"Goal Met",
IF(AND(E161&gt;=0,E162=0,E163&gt;0,J163&lt;L163),"Goal Not Met",
IF(AND(E161&gt;=0,E162&gt;0,E163&gt;0,J162&lt;L162),"Goal Not Met","ERROR")
))))))</f>
        <v>Goal Met</v>
      </c>
      <c r="O163">
        <f>IF(M161="Y",(E161+E163),E161)</f>
        <v>59</v>
      </c>
      <c r="P163" s="7">
        <v>45930</v>
      </c>
      <c r="Q163" s="13">
        <f t="shared" si="2"/>
        <v>6.3492063492063489E-2</v>
      </c>
    </row>
    <row r="164" spans="1:17" x14ac:dyDescent="0.25">
      <c r="A164">
        <v>2024</v>
      </c>
      <c r="B164" t="s">
        <v>20</v>
      </c>
      <c r="C164" t="s">
        <v>25</v>
      </c>
      <c r="D164" t="s">
        <v>14</v>
      </c>
      <c r="E164" s="6">
        <v>165</v>
      </c>
      <c r="F164" t="s">
        <v>66</v>
      </c>
      <c r="G164" t="s">
        <v>26</v>
      </c>
      <c r="I164">
        <f>SUM($E164:$E166)</f>
        <v>178</v>
      </c>
      <c r="J164" s="15">
        <f>IFERROR(E164/(E164+E166),"")</f>
        <v>0.9269662921348315</v>
      </c>
      <c r="K164" s="15">
        <f>IFERROR((E164+E165)/(I164),0)</f>
        <v>0.9269662921348315</v>
      </c>
      <c r="L164" s="13">
        <v>0.9</v>
      </c>
      <c r="M164" t="s">
        <v>15</v>
      </c>
      <c r="N164" s="6" t="str">
        <f>IF(M164="Y",IF(AND(E164=0,E165=0,E166=0),"N/A",
IF(AND(E164=0,E165&gt;0,E166=0),"Currently Meeting, Pending",
IF(AND(E164&gt;0,E165&gt;0,J164+0.005&gt;=L164),"Currently Meeting, Pending",
IF(AND(E164&gt;0,E165&gt;=0,E166&gt;=0,J166+0.005&gt;=L166),"Will Meet Goal",
IF(AND(E164&gt;=0,E165=0,E166&gt;0,K166&lt;L166),"Will Not Meet Goal",
IF(AND(E164&gt;=0,E165&gt;0,E166&gt;0,J165&lt;L165),"Currently Not Meeting, Pending",
"ERROR")))))),
IF(AND(E164=0,E165=0,E166=0),"N/A",
IF(AND(E164=0,E165&gt;0,E166=0),"Goal Met",
IF(AND(E164&gt;0,E165&gt;0,J164+0.005&gt;=L164),"Goal Met",
IF(AND(E164&gt;0,E165&gt;=0,E166&gt;=0,J166+0.005&gt;=L166),"Goal Met",
IF(AND(E164&gt;=0,E165=0,E166&gt;0,J166&lt;L166),"Goal Not Met",
IF(AND(E164&gt;=0,E165&gt;0,E166&gt;0,J165&lt;L165),"Goal Not Met","ERROR")
))))))</f>
        <v>Goal Met</v>
      </c>
      <c r="O164">
        <f>IF(M164="Y",(E164+E166),E164)</f>
        <v>165</v>
      </c>
      <c r="P164" s="7">
        <v>45930</v>
      </c>
      <c r="Q164" s="13">
        <f t="shared" si="2"/>
        <v>0.9269662921348315</v>
      </c>
    </row>
    <row r="165" spans="1:17" x14ac:dyDescent="0.25">
      <c r="A165">
        <v>2024</v>
      </c>
      <c r="B165" t="s">
        <v>20</v>
      </c>
      <c r="C165" t="s">
        <v>25</v>
      </c>
      <c r="D165" t="s">
        <v>16</v>
      </c>
      <c r="E165" s="6">
        <v>0</v>
      </c>
      <c r="F165" t="s">
        <v>66</v>
      </c>
      <c r="G165" t="s">
        <v>26</v>
      </c>
      <c r="I165">
        <f>SUM($E164:$E166)</f>
        <v>178</v>
      </c>
      <c r="J165" s="15">
        <f>IFERROR(E164/(E164+E166),"")</f>
        <v>0.9269662921348315</v>
      </c>
      <c r="K165" s="15">
        <f>IFERROR((E164+E165)/(I164),0)</f>
        <v>0.9269662921348315</v>
      </c>
      <c r="L165" s="13">
        <v>0.9</v>
      </c>
      <c r="M165" t="s">
        <v>15</v>
      </c>
      <c r="N165" s="6" t="str">
        <f>IF(M164="Y",IF(AND(E164=0,E165=0,E166=0),"N/A",
IF(AND(E164=0,E165&gt;0,E166=0),"Currently Meeting, Pending",
IF(AND(E164&gt;0,E165&gt;0,J164+0.005&gt;=L164),"Currently Meeting, Pending",
IF(AND(E164&gt;0,E165&gt;=0,E166&gt;=0,J166+0.005&gt;=L166),"Will Meet Goal",
IF(AND(E164&gt;=0,E165=0,E166&gt;0,K166&lt;L166),"Will Not Meet Goal",
IF(AND(E164&gt;=0,E165&gt;0,E166&gt;0,J165&lt;L165),"Currently Not Meeting, Pending",
"ERROR")))))),
IF(AND(E164=0,E165=0,E166=0),"N/A",
IF(AND(E164=0,E165&gt;0,E166=0),"Goal Met",
IF(AND(E164&gt;0,E165&gt;0,J164+0.005&gt;=L164),"Goal Met",
IF(AND(E164&gt;0,E165&gt;=0,E166&gt;=0,J166+0.005&gt;=L166),"Goal Met",
IF(AND(E164&gt;=0,E165=0,E166&gt;0,J166&lt;L166),"Goal Not Met",
IF(AND(E164&gt;=0,E165&gt;0,E166&gt;0,J165&lt;L165),"Goal Not Met","ERROR")
))))))</f>
        <v>Goal Met</v>
      </c>
      <c r="O165">
        <f>IF(M164="Y",(E164+E166),E164)</f>
        <v>165</v>
      </c>
      <c r="P165" s="7">
        <v>45930</v>
      </c>
      <c r="Q165" s="13">
        <f t="shared" si="2"/>
        <v>0</v>
      </c>
    </row>
    <row r="166" spans="1:17" x14ac:dyDescent="0.25">
      <c r="A166">
        <v>2024</v>
      </c>
      <c r="B166" t="s">
        <v>20</v>
      </c>
      <c r="C166" t="s">
        <v>25</v>
      </c>
      <c r="D166" t="s">
        <v>17</v>
      </c>
      <c r="E166" s="6">
        <v>13</v>
      </c>
      <c r="F166" t="s">
        <v>66</v>
      </c>
      <c r="G166" t="s">
        <v>26</v>
      </c>
      <c r="I166">
        <f>SUM($E164:$E166)</f>
        <v>178</v>
      </c>
      <c r="J166" s="15">
        <f>IFERROR(E164/(E164+E166),"")</f>
        <v>0.9269662921348315</v>
      </c>
      <c r="K166" s="15">
        <f>IFERROR((E164+E165)/(I164),0)</f>
        <v>0.9269662921348315</v>
      </c>
      <c r="L166" s="13">
        <v>0.9</v>
      </c>
      <c r="M166" t="s">
        <v>15</v>
      </c>
      <c r="N166" s="6" t="str">
        <f>IF(M164="Y",IF(AND(E164=0,E165=0,E166=0),"N/A",
IF(AND(E164=0,E165&gt;0,E166=0),"Currently Meeting, Pending",
IF(AND(E164&gt;0,E165&gt;0,J164+0.005&gt;=L164),"Currently Meeting, Pending",
IF(AND(E164&gt;0,E165&gt;=0,E166&gt;=0,J166+0.005&gt;=L166),"Will Meet Goal",
IF(AND(E164&gt;=0,E165=0,E166&gt;0,K166&lt;L166),"Will Not Meet Goal",
IF(AND(E164&gt;=0,E165&gt;0,E166&gt;0,J165&lt;L165),"Currently Not Meeting, Pending",
"ERROR")))))),
IF(AND(E164=0,E165=0,E166=0),"N/A",
IF(AND(E164=0,E165&gt;0,E166=0),"Goal Met",
IF(AND(E164&gt;0,E165&gt;0,J164+0.005&gt;=L164),"Goal Met",
IF(AND(E164&gt;0,E165&gt;=0,E166&gt;=0,J166+0.005&gt;=L166),"Goal Met",
IF(AND(E164&gt;=0,E165=0,E166&gt;0,J166&lt;L166),"Goal Not Met",
IF(AND(E164&gt;=0,E165&gt;0,E166&gt;0,J165&lt;L165),"Goal Not Met","ERROR")
))))))</f>
        <v>Goal Met</v>
      </c>
      <c r="O166">
        <f>IF(M164="Y",(E164+E166),E164)</f>
        <v>165</v>
      </c>
      <c r="P166" s="7">
        <v>45930</v>
      </c>
      <c r="Q166" s="13">
        <f t="shared" si="2"/>
        <v>7.3033707865168537E-2</v>
      </c>
    </row>
    <row r="167" spans="1:17" x14ac:dyDescent="0.25">
      <c r="A167">
        <v>2024</v>
      </c>
      <c r="B167" t="s">
        <v>20</v>
      </c>
      <c r="C167" t="s">
        <v>27</v>
      </c>
      <c r="D167" t="s">
        <v>14</v>
      </c>
      <c r="E167" s="6">
        <v>114</v>
      </c>
      <c r="F167" t="s">
        <v>66</v>
      </c>
      <c r="G167" t="s">
        <v>22</v>
      </c>
      <c r="I167">
        <f>SUM($E167:$E169)</f>
        <v>144</v>
      </c>
      <c r="J167" s="15">
        <f>IFERROR(E167/(E167+E169),"")</f>
        <v>0.79166666666666663</v>
      </c>
      <c r="K167" s="15">
        <f>IFERROR((E167+E168)/(I167),0)</f>
        <v>0.79166666666666663</v>
      </c>
      <c r="L167" s="13">
        <v>0.9</v>
      </c>
      <c r="M167" t="s">
        <v>15</v>
      </c>
      <c r="N167" s="6" t="str">
        <f>IF(M167="Y",IF(AND(E167=0,E168=0,E169=0),"N/A",
IF(AND(E167=0,E168&gt;0,E169=0),"Currently Meeting, Pending",
IF(AND(E167&gt;0,E168&gt;0,J167+0.005&gt;=L167),"Currently Meeting, Pending",
IF(AND(E167&gt;0,E168&gt;=0,E169&gt;=0,J169+0.005&gt;=L169),"Will Meet Goal",
IF(AND(E167&gt;=0,E168=0,E169&gt;0,K169&lt;L169),"Will Not Meet Goal",
IF(AND(E167&gt;=0,E168&gt;0,E169&gt;0,J168&lt;L168),"Currently Not Meeting, Pending",
"ERROR")))))),
IF(AND(E167=0,E168=0,E169=0),"N/A",
IF(AND(E167=0,E168&gt;0,E169=0),"Goal Met",
IF(AND(E167&gt;0,E168&gt;0,J167+0.005&gt;=L167),"Goal Met",
IF(AND(E167&gt;0,E168&gt;=0,E169&gt;=0,J169+0.005&gt;=L169),"Goal Met",
IF(AND(E167&gt;=0,E168=0,E169&gt;0,J169&lt;L169),"Goal Not Met",
IF(AND(E167&gt;=0,E168&gt;0,E169&gt;0,J168&lt;L168),"Goal Not Met","ERROR")
))))))</f>
        <v>Goal Not Met</v>
      </c>
      <c r="O167">
        <f>IF(M167="Y",(E167+E169),E167)</f>
        <v>114</v>
      </c>
      <c r="P167" s="7">
        <v>45930</v>
      </c>
      <c r="Q167" s="13">
        <f t="shared" si="2"/>
        <v>0.79166666666666663</v>
      </c>
    </row>
    <row r="168" spans="1:17" x14ac:dyDescent="0.25">
      <c r="A168">
        <v>2024</v>
      </c>
      <c r="B168" t="s">
        <v>20</v>
      </c>
      <c r="C168" t="s">
        <v>27</v>
      </c>
      <c r="D168" t="s">
        <v>16</v>
      </c>
      <c r="E168" s="6">
        <v>0</v>
      </c>
      <c r="F168" t="s">
        <v>66</v>
      </c>
      <c r="G168" t="s">
        <v>22</v>
      </c>
      <c r="I168">
        <f>SUM($E167:$E169)</f>
        <v>144</v>
      </c>
      <c r="J168" s="15">
        <f>IFERROR(E167/(E167+E169),"")</f>
        <v>0.79166666666666663</v>
      </c>
      <c r="K168" s="15">
        <f>IFERROR((E167+E168)/(I167),0)</f>
        <v>0.79166666666666663</v>
      </c>
      <c r="L168" s="13">
        <v>0.9</v>
      </c>
      <c r="M168" t="s">
        <v>15</v>
      </c>
      <c r="N168" s="6" t="str">
        <f>IF(M167="Y",IF(AND(E167=0,E168=0,E169=0),"N/A",
IF(AND(E167=0,E168&gt;0,E169=0),"Currently Meeting, Pending",
IF(AND(E167&gt;0,E168&gt;0,J167+0.005&gt;=L167),"Currently Meeting, Pending",
IF(AND(E167&gt;0,E168&gt;=0,E169&gt;=0,J169+0.005&gt;=L169),"Will Meet Goal",
IF(AND(E167&gt;=0,E168=0,E169&gt;0,K169&lt;L169),"Will Not Meet Goal",
IF(AND(E167&gt;=0,E168&gt;0,E169&gt;0,J168&lt;L168),"Currently Not Meeting, Pending",
"ERROR")))))),
IF(AND(E167=0,E168=0,E169=0),"N/A",
IF(AND(E167=0,E168&gt;0,E169=0),"Goal Met",
IF(AND(E167&gt;0,E168&gt;0,J167+0.005&gt;=L167),"Goal Met",
IF(AND(E167&gt;0,E168&gt;=0,E169&gt;=0,J169+0.005&gt;=L169),"Goal Met",
IF(AND(E167&gt;=0,E168=0,E169&gt;0,J169&lt;L169),"Goal Not Met",
IF(AND(E167&gt;=0,E168&gt;0,E169&gt;0,J168&lt;L168),"Goal Not Met","ERROR")
))))))</f>
        <v>Goal Not Met</v>
      </c>
      <c r="O168">
        <f>IF(M167="Y",(E167+E169),E167)</f>
        <v>114</v>
      </c>
      <c r="P168" s="7">
        <v>45930</v>
      </c>
      <c r="Q168" s="13">
        <f t="shared" si="2"/>
        <v>0</v>
      </c>
    </row>
    <row r="169" spans="1:17" x14ac:dyDescent="0.25">
      <c r="A169">
        <v>2024</v>
      </c>
      <c r="B169" t="s">
        <v>20</v>
      </c>
      <c r="C169" t="s">
        <v>27</v>
      </c>
      <c r="D169" t="s">
        <v>17</v>
      </c>
      <c r="E169" s="6">
        <v>30</v>
      </c>
      <c r="F169" t="s">
        <v>66</v>
      </c>
      <c r="G169" t="s">
        <v>22</v>
      </c>
      <c r="I169">
        <f>SUM($E167:$E169)</f>
        <v>144</v>
      </c>
      <c r="J169" s="15">
        <f>IFERROR(E167/(E167+E169),"")</f>
        <v>0.79166666666666663</v>
      </c>
      <c r="K169" s="15">
        <f>IFERROR((E167+E168)/(I167),0)</f>
        <v>0.79166666666666663</v>
      </c>
      <c r="L169" s="13">
        <v>0.9</v>
      </c>
      <c r="M169" t="s">
        <v>15</v>
      </c>
      <c r="N169" s="6" t="str">
        <f>IF(M167="Y",IF(AND(E167=0,E168=0,E169=0),"N/A",
IF(AND(E167=0,E168&gt;0,E169=0),"Currently Meeting, Pending",
IF(AND(E167&gt;0,E168&gt;0,J167+0.005&gt;=L167),"Currently Meeting, Pending",
IF(AND(E167&gt;0,E168&gt;=0,E169&gt;=0,J169+0.005&gt;=L169),"Will Meet Goal",
IF(AND(E167&gt;=0,E168=0,E169&gt;0,K169&lt;L169),"Will Not Meet Goal",
IF(AND(E167&gt;=0,E168&gt;0,E169&gt;0,J168&lt;L168),"Currently Not Meeting, Pending",
"ERROR")))))),
IF(AND(E167=0,E168=0,E169=0),"N/A",
IF(AND(E167=0,E168&gt;0,E169=0),"Goal Met",
IF(AND(E167&gt;0,E168&gt;0,J167+0.005&gt;=L167),"Goal Met",
IF(AND(E167&gt;0,E168&gt;=0,E169&gt;=0,J169+0.005&gt;=L169),"Goal Met",
IF(AND(E167&gt;=0,E168=0,E169&gt;0,J169&lt;L169),"Goal Not Met",
IF(AND(E167&gt;=0,E168&gt;0,E169&gt;0,J168&lt;L168),"Goal Not Met","ERROR")
))))))</f>
        <v>Goal Not Met</v>
      </c>
      <c r="O169">
        <f>IF(M167="Y",(E167+E169),E167)</f>
        <v>114</v>
      </c>
      <c r="P169" s="7">
        <v>45930</v>
      </c>
      <c r="Q169" s="13">
        <f t="shared" si="2"/>
        <v>0.20833333333333334</v>
      </c>
    </row>
    <row r="170" spans="1:17" x14ac:dyDescent="0.25">
      <c r="A170">
        <v>2024</v>
      </c>
      <c r="B170" t="s">
        <v>20</v>
      </c>
      <c r="C170" t="s">
        <v>28</v>
      </c>
      <c r="D170" t="s">
        <v>14</v>
      </c>
      <c r="E170" s="6">
        <v>6</v>
      </c>
      <c r="F170" t="s">
        <v>66</v>
      </c>
      <c r="G170" t="s">
        <v>22</v>
      </c>
      <c r="I170">
        <f>SUM($E170:$E172)</f>
        <v>10</v>
      </c>
      <c r="J170" s="15">
        <f>IFERROR(E170/(E170+E172),"")</f>
        <v>0.6</v>
      </c>
      <c r="K170" s="15">
        <f>IFERROR((E170+E171)/(I170),0)</f>
        <v>0.6</v>
      </c>
      <c r="L170" s="13">
        <v>0.9</v>
      </c>
      <c r="M170" t="s">
        <v>15</v>
      </c>
      <c r="N170" s="6" t="str">
        <f>IF(M170="Y",IF(AND(E170=0,E171=0,E172=0),"N/A",
IF(AND(E170=0,E171&gt;0,E172=0),"Currently Meeting, Pending",
IF(AND(E170&gt;0,E171&gt;0,J170+0.005&gt;=L170),"Currently Meeting, Pending",
IF(AND(E170&gt;0,E171&gt;=0,E172&gt;=0,J172+0.005&gt;=L172),"Will Meet Goal",
IF(AND(E170&gt;=0,E171=0,E172&gt;0,K172&lt;L172),"Will Not Meet Goal",
IF(AND(E170&gt;=0,E171&gt;0,E172&gt;0,J171&lt;L171),"Currently Not Meeting, Pending",
"ERROR")))))),
IF(AND(E170=0,E171=0,E172=0),"N/A",
IF(AND(E170=0,E171&gt;0,E172=0),"Goal Met",
IF(AND(E170&gt;0,E171&gt;0,J170+0.005&gt;=L170),"Goal Met",
IF(AND(E170&gt;0,E171&gt;=0,E172&gt;=0,J172+0.005&gt;=L172),"Goal Met",
IF(AND(E170&gt;=0,E171=0,E172&gt;0,J172&lt;L172),"Goal Not Met",
IF(AND(E170&gt;=0,E171&gt;0,E172&gt;0,J171&lt;L171),"Goal Not Met","ERROR")
))))))</f>
        <v>Goal Not Met</v>
      </c>
      <c r="O170">
        <f>IF(M170="Y",(E170+E172),E170)</f>
        <v>6</v>
      </c>
      <c r="P170" s="7">
        <v>45930</v>
      </c>
      <c r="Q170" s="13">
        <f t="shared" si="2"/>
        <v>0.6</v>
      </c>
    </row>
    <row r="171" spans="1:17" x14ac:dyDescent="0.25">
      <c r="A171">
        <v>2024</v>
      </c>
      <c r="B171" t="s">
        <v>20</v>
      </c>
      <c r="C171" t="s">
        <v>28</v>
      </c>
      <c r="D171" t="s">
        <v>16</v>
      </c>
      <c r="E171" s="6">
        <v>0</v>
      </c>
      <c r="F171" t="s">
        <v>66</v>
      </c>
      <c r="G171" t="s">
        <v>22</v>
      </c>
      <c r="I171">
        <f>SUM($E170:$E172)</f>
        <v>10</v>
      </c>
      <c r="J171" s="15">
        <f>IFERROR(E170/(E170+E172),"")</f>
        <v>0.6</v>
      </c>
      <c r="K171" s="15">
        <f>IFERROR((E170+E171)/(I170),0)</f>
        <v>0.6</v>
      </c>
      <c r="L171" s="13">
        <v>0.9</v>
      </c>
      <c r="M171" t="s">
        <v>15</v>
      </c>
      <c r="N171" s="6" t="str">
        <f>IF(M170="Y",IF(AND(E170=0,E171=0,E172=0),"N/A",
IF(AND(E170=0,E171&gt;0,E172=0),"Currently Meeting, Pending",
IF(AND(E170&gt;0,E171&gt;0,J170+0.005&gt;=L170),"Currently Meeting, Pending",
IF(AND(E170&gt;0,E171&gt;=0,E172&gt;=0,J172+0.005&gt;=L172),"Will Meet Goal",
IF(AND(E170&gt;=0,E171=0,E172&gt;0,K172&lt;L172),"Will Not Meet Goal",
IF(AND(E170&gt;=0,E171&gt;0,E172&gt;0,J171&lt;L171),"Currently Not Meeting, Pending",
"ERROR")))))),
IF(AND(E170=0,E171=0,E172=0),"N/A",
IF(AND(E170=0,E171&gt;0,E172=0),"Goal Met",
IF(AND(E170&gt;0,E171&gt;0,J170+0.005&gt;=L170),"Goal Met",
IF(AND(E170&gt;0,E171&gt;=0,E172&gt;=0,J172+0.005&gt;=L172),"Goal Met",
IF(AND(E170&gt;=0,E171=0,E172&gt;0,J172&lt;L172),"Goal Not Met",
IF(AND(E170&gt;=0,E171&gt;0,E172&gt;0,J171&lt;L171),"Goal Not Met","ERROR")
))))))</f>
        <v>Goal Not Met</v>
      </c>
      <c r="O171">
        <f>IF(M170="Y",(E170+E172),E170)</f>
        <v>6</v>
      </c>
      <c r="P171" s="7">
        <v>45930</v>
      </c>
      <c r="Q171" s="13">
        <f t="shared" si="2"/>
        <v>0</v>
      </c>
    </row>
    <row r="172" spans="1:17" x14ac:dyDescent="0.25">
      <c r="A172">
        <v>2024</v>
      </c>
      <c r="B172" t="s">
        <v>20</v>
      </c>
      <c r="C172" t="s">
        <v>28</v>
      </c>
      <c r="D172" t="s">
        <v>17</v>
      </c>
      <c r="E172" s="6">
        <v>4</v>
      </c>
      <c r="F172" t="s">
        <v>66</v>
      </c>
      <c r="G172" t="s">
        <v>22</v>
      </c>
      <c r="I172">
        <f>SUM($E170:$E172)</f>
        <v>10</v>
      </c>
      <c r="J172" s="15">
        <f>IFERROR(E170/(E170+E172),"")</f>
        <v>0.6</v>
      </c>
      <c r="K172" s="15">
        <f>IFERROR((E170+E171)/(I170),0)</f>
        <v>0.6</v>
      </c>
      <c r="L172" s="13">
        <v>0.9</v>
      </c>
      <c r="M172" t="s">
        <v>15</v>
      </c>
      <c r="N172" s="6" t="str">
        <f>IF(M170="Y",IF(AND(E170=0,E171=0,E172=0),"N/A",
IF(AND(E170=0,E171&gt;0,E172=0),"Currently Meeting, Pending",
IF(AND(E170&gt;0,E171&gt;0,J170+0.005&gt;=L170),"Currently Meeting, Pending",
IF(AND(E170&gt;0,E171&gt;=0,E172&gt;=0,J172+0.005&gt;=L172),"Will Meet Goal",
IF(AND(E170&gt;=0,E171=0,E172&gt;0,K172&lt;L172),"Will Not Meet Goal",
IF(AND(E170&gt;=0,E171&gt;0,E172&gt;0,J171&lt;L171),"Currently Not Meeting, Pending",
"ERROR")))))),
IF(AND(E170=0,E171=0,E172=0),"N/A",
IF(AND(E170=0,E171&gt;0,E172=0),"Goal Met",
IF(AND(E170&gt;0,E171&gt;0,J170+0.005&gt;=L170),"Goal Met",
IF(AND(E170&gt;0,E171&gt;=0,E172&gt;=0,J172+0.005&gt;=L172),"Goal Met",
IF(AND(E170&gt;=0,E171=0,E172&gt;0,J172&lt;L172),"Goal Not Met",
IF(AND(E170&gt;=0,E171&gt;0,E172&gt;0,J171&lt;L171),"Goal Not Met","ERROR")
))))))</f>
        <v>Goal Not Met</v>
      </c>
      <c r="O172">
        <f>IF(M170="Y",(E170+E172),E170)</f>
        <v>6</v>
      </c>
      <c r="P172" s="7">
        <v>45930</v>
      </c>
      <c r="Q172" s="13">
        <f t="shared" si="2"/>
        <v>0.4</v>
      </c>
    </row>
    <row r="173" spans="1:17" x14ac:dyDescent="0.25">
      <c r="A173">
        <v>2024</v>
      </c>
      <c r="B173" t="s">
        <v>20</v>
      </c>
      <c r="C173" t="s">
        <v>29</v>
      </c>
      <c r="D173" t="s">
        <v>14</v>
      </c>
      <c r="E173" s="6">
        <v>1876</v>
      </c>
      <c r="F173" t="s">
        <v>66</v>
      </c>
      <c r="G173" t="s">
        <v>30</v>
      </c>
      <c r="I173">
        <f>SUM($E173:$E175)</f>
        <v>1954</v>
      </c>
      <c r="J173" s="15">
        <f>IFERROR(E173/(E173+E175),"")</f>
        <v>0.96008188331627431</v>
      </c>
      <c r="K173" s="15">
        <f>IFERROR((E173+E174)/(I173),0)</f>
        <v>0.96008188331627431</v>
      </c>
      <c r="L173" s="13">
        <v>0.9</v>
      </c>
      <c r="M173" t="s">
        <v>15</v>
      </c>
      <c r="N173" s="6" t="str">
        <f>IF(M173="Y",IF(AND(E173=0,E174=0,E175=0),"N/A",
IF(AND(E173=0,E174&gt;0,E175=0),"Currently Meeting, Pending",
IF(AND(E173&gt;0,E174&gt;0,J173+0.005&gt;=L173),"Currently Meeting, Pending",
IF(AND(E173&gt;0,E174&gt;=0,E175&gt;=0,J175+0.005&gt;=L175),"Will Meet Goal",
IF(AND(E173&gt;=0,E174=0,E175&gt;0,K175&lt;L175),"Will Not Meet Goal",
IF(AND(E173&gt;=0,E174&gt;0,E175&gt;0,J174&lt;L174),"Currently Not Meeting, Pending",
"ERROR")))))),
IF(AND(E173=0,E174=0,E175=0),"N/A",
IF(AND(E173=0,E174&gt;0,E175=0),"Goal Met",
IF(AND(E173&gt;0,E174&gt;0,J173+0.005&gt;=L173),"Goal Met",
IF(AND(E173&gt;0,E174&gt;=0,E175&gt;=0,J175+0.005&gt;=L175),"Goal Met",
IF(AND(E173&gt;=0,E174=0,E175&gt;0,J175&lt;L175),"Goal Not Met",
IF(AND(E173&gt;=0,E174&gt;0,E175&gt;0,J174&lt;L174),"Goal Not Met","ERROR")
))))))</f>
        <v>Goal Met</v>
      </c>
      <c r="O173">
        <f>IF(M173="Y",(E173+E175),E173)</f>
        <v>1876</v>
      </c>
      <c r="P173" s="7">
        <v>45930</v>
      </c>
      <c r="Q173" s="13">
        <f t="shared" si="2"/>
        <v>0.96008188331627431</v>
      </c>
    </row>
    <row r="174" spans="1:17" x14ac:dyDescent="0.25">
      <c r="A174">
        <v>2024</v>
      </c>
      <c r="B174" t="s">
        <v>20</v>
      </c>
      <c r="C174" t="s">
        <v>29</v>
      </c>
      <c r="D174" t="s">
        <v>16</v>
      </c>
      <c r="E174" s="6">
        <v>0</v>
      </c>
      <c r="F174" t="s">
        <v>66</v>
      </c>
      <c r="G174" t="s">
        <v>30</v>
      </c>
      <c r="I174">
        <f>SUM($E173:$E175)</f>
        <v>1954</v>
      </c>
      <c r="J174" s="15">
        <f>IFERROR(E173/(E173+E175),"")</f>
        <v>0.96008188331627431</v>
      </c>
      <c r="K174" s="15">
        <f>IFERROR((E173+E174)/(I173),0)</f>
        <v>0.96008188331627431</v>
      </c>
      <c r="L174" s="13">
        <v>0.9</v>
      </c>
      <c r="M174" t="s">
        <v>15</v>
      </c>
      <c r="N174" s="6" t="str">
        <f>IF(M173="Y",IF(AND(E173=0,E174=0,E175=0),"N/A",
IF(AND(E173=0,E174&gt;0,E175=0),"Currently Meeting, Pending",
IF(AND(E173&gt;0,E174&gt;0,J173+0.005&gt;=L173),"Currently Meeting, Pending",
IF(AND(E173&gt;0,E174&gt;=0,E175&gt;=0,J175+0.005&gt;=L175),"Will Meet Goal",
IF(AND(E173&gt;=0,E174=0,E175&gt;0,K175&lt;L175),"Will Not Meet Goal",
IF(AND(E173&gt;=0,E174&gt;0,E175&gt;0,J174&lt;L174),"Currently Not Meeting, Pending",
"ERROR")))))),
IF(AND(E173=0,E174=0,E175=0),"N/A",
IF(AND(E173=0,E174&gt;0,E175=0),"Goal Met",
IF(AND(E173&gt;0,E174&gt;0,J173+0.005&gt;=L173),"Goal Met",
IF(AND(E173&gt;0,E174&gt;=0,E175&gt;=0,J175+0.005&gt;=L175),"Goal Met",
IF(AND(E173&gt;=0,E174=0,E175&gt;0,J175&lt;L175),"Goal Not Met",
IF(AND(E173&gt;=0,E174&gt;0,E175&gt;0,J174&lt;L174),"Goal Not Met","ERROR")
))))))</f>
        <v>Goal Met</v>
      </c>
      <c r="O174">
        <f>IF(M173="Y",(E173+E175),E173)</f>
        <v>1876</v>
      </c>
      <c r="P174" s="7">
        <v>45930</v>
      </c>
      <c r="Q174" s="13">
        <f t="shared" si="2"/>
        <v>0</v>
      </c>
    </row>
    <row r="175" spans="1:17" x14ac:dyDescent="0.25">
      <c r="A175">
        <v>2024</v>
      </c>
      <c r="B175" t="s">
        <v>20</v>
      </c>
      <c r="C175" t="s">
        <v>29</v>
      </c>
      <c r="D175" t="s">
        <v>17</v>
      </c>
      <c r="E175" s="6">
        <v>78</v>
      </c>
      <c r="F175" t="s">
        <v>66</v>
      </c>
      <c r="G175" t="s">
        <v>30</v>
      </c>
      <c r="I175">
        <f>SUM($E173:$E175)</f>
        <v>1954</v>
      </c>
      <c r="J175" s="15">
        <f>IFERROR(E173/(E173+E175),"")</f>
        <v>0.96008188331627431</v>
      </c>
      <c r="K175" s="15">
        <f>IFERROR((E173+E174)/(I173),0)</f>
        <v>0.96008188331627431</v>
      </c>
      <c r="L175" s="13">
        <v>0.9</v>
      </c>
      <c r="M175" t="s">
        <v>15</v>
      </c>
      <c r="N175" s="6" t="str">
        <f>IF(M173="Y",IF(AND(E173=0,E174=0,E175=0),"N/A",
IF(AND(E173=0,E174&gt;0,E175=0),"Currently Meeting, Pending",
IF(AND(E173&gt;0,E174&gt;0,J173+0.005&gt;=L173),"Currently Meeting, Pending",
IF(AND(E173&gt;0,E174&gt;=0,E175&gt;=0,J175+0.005&gt;=L175),"Will Meet Goal",
IF(AND(E173&gt;=0,E174=0,E175&gt;0,K175&lt;L175),"Will Not Meet Goal",
IF(AND(E173&gt;=0,E174&gt;0,E175&gt;0,J174&lt;L174),"Currently Not Meeting, Pending",
"ERROR")))))),
IF(AND(E173=0,E174=0,E175=0),"N/A",
IF(AND(E173=0,E174&gt;0,E175=0),"Goal Met",
IF(AND(E173&gt;0,E174&gt;0,J173+0.005&gt;=L173),"Goal Met",
IF(AND(E173&gt;0,E174&gt;=0,E175&gt;=0,J175+0.005&gt;=L175),"Goal Met",
IF(AND(E173&gt;=0,E174=0,E175&gt;0,J175&lt;L175),"Goal Not Met",
IF(AND(E173&gt;=0,E174&gt;0,E175&gt;0,J174&lt;L174),"Goal Not Met","ERROR")
))))))</f>
        <v>Goal Met</v>
      </c>
      <c r="O175">
        <f>IF(M173="Y",(E173+E175),E173)</f>
        <v>1876</v>
      </c>
      <c r="P175" s="7">
        <v>45930</v>
      </c>
      <c r="Q175" s="13">
        <f t="shared" si="2"/>
        <v>3.9918116683725691E-2</v>
      </c>
    </row>
    <row r="176" spans="1:17" x14ac:dyDescent="0.25">
      <c r="A176">
        <v>2024</v>
      </c>
      <c r="B176" t="s">
        <v>20</v>
      </c>
      <c r="C176" t="s">
        <v>31</v>
      </c>
      <c r="D176" t="s">
        <v>14</v>
      </c>
      <c r="E176" s="6">
        <v>664</v>
      </c>
      <c r="F176" t="s">
        <v>66</v>
      </c>
      <c r="G176" t="s">
        <v>32</v>
      </c>
      <c r="I176">
        <f>SUM($E176:$E178)</f>
        <v>829</v>
      </c>
      <c r="J176" s="15">
        <f>IFERROR(E176/(E176+E178),"")</f>
        <v>0.80096501809408926</v>
      </c>
      <c r="K176" s="15">
        <f>IFERROR((E176+E177)/(I176),0)</f>
        <v>0.80096501809408926</v>
      </c>
      <c r="L176" s="13">
        <v>0.9</v>
      </c>
      <c r="M176" t="s">
        <v>15</v>
      </c>
      <c r="N176" s="6" t="str">
        <f>IF(M176="Y",IF(AND(E176=0,E177=0,E178=0),"N/A",
IF(AND(E176=0,E177&gt;0,E178=0),"Currently Meeting, Pending",
IF(AND(E176&gt;0,E177&gt;0,J176+0.005&gt;=L176),"Currently Meeting, Pending",
IF(AND(E176&gt;0,E177&gt;=0,E178&gt;=0,J178+0.005&gt;=L178),"Will Meet Goal",
IF(AND(E176&gt;=0,E177=0,E178&gt;0,K178&lt;L178),"Will Not Meet Goal",
IF(AND(E176&gt;=0,E177&gt;0,E178&gt;0,J177&lt;L177),"Currently Not Meeting, Pending",
"ERROR")))))),
IF(AND(E176=0,E177=0,E178=0),"N/A",
IF(AND(E176=0,E177&gt;0,E178=0),"Goal Met",
IF(AND(E176&gt;0,E177&gt;0,J176+0.005&gt;=L176),"Goal Met",
IF(AND(E176&gt;0,E177&gt;=0,E178&gt;=0,J178+0.005&gt;=L178),"Goal Met",
IF(AND(E176&gt;=0,E177=0,E178&gt;0,J178&lt;L178),"Goal Not Met",
IF(AND(E176&gt;=0,E177&gt;0,E178&gt;0,J177&lt;L177),"Goal Not Met","ERROR")
))))))</f>
        <v>Goal Not Met</v>
      </c>
      <c r="O176">
        <f>IF(M176="Y",(E176+E178),E176)</f>
        <v>664</v>
      </c>
      <c r="P176" s="7">
        <v>45930</v>
      </c>
      <c r="Q176" s="13">
        <f t="shared" si="2"/>
        <v>0.80096501809408926</v>
      </c>
    </row>
    <row r="177" spans="1:17" x14ac:dyDescent="0.25">
      <c r="A177">
        <v>2024</v>
      </c>
      <c r="B177" t="s">
        <v>20</v>
      </c>
      <c r="C177" t="s">
        <v>31</v>
      </c>
      <c r="D177" t="s">
        <v>16</v>
      </c>
      <c r="E177" s="6">
        <v>0</v>
      </c>
      <c r="F177" t="s">
        <v>66</v>
      </c>
      <c r="G177" t="s">
        <v>32</v>
      </c>
      <c r="I177">
        <f>SUM($E176:$E178)</f>
        <v>829</v>
      </c>
      <c r="J177" s="15">
        <f>IFERROR(E176/(E176+E178),"")</f>
        <v>0.80096501809408926</v>
      </c>
      <c r="K177" s="15">
        <f>IFERROR((E176+E177)/(I176),0)</f>
        <v>0.80096501809408926</v>
      </c>
      <c r="L177" s="13">
        <v>0.9</v>
      </c>
      <c r="M177" t="s">
        <v>15</v>
      </c>
      <c r="N177" s="6" t="str">
        <f>IF(M176="Y",IF(AND(E176=0,E177=0,E178=0),"N/A",
IF(AND(E176=0,E177&gt;0,E178=0),"Currently Meeting, Pending",
IF(AND(E176&gt;0,E177&gt;0,J176+0.005&gt;=L176),"Currently Meeting, Pending",
IF(AND(E176&gt;0,E177&gt;=0,E178&gt;=0,J178+0.005&gt;=L178),"Will Meet Goal",
IF(AND(E176&gt;=0,E177=0,E178&gt;0,K178&lt;L178),"Will Not Meet Goal",
IF(AND(E176&gt;=0,E177&gt;0,E178&gt;0,J177&lt;L177),"Currently Not Meeting, Pending",
"ERROR")))))),
IF(AND(E176=0,E177=0,E178=0),"N/A",
IF(AND(E176=0,E177&gt;0,E178=0),"Goal Met",
IF(AND(E176&gt;0,E177&gt;0,J176+0.005&gt;=L176),"Goal Met",
IF(AND(E176&gt;0,E177&gt;=0,E178&gt;=0,J178+0.005&gt;=L178),"Goal Met",
IF(AND(E176&gt;=0,E177=0,E178&gt;0,J178&lt;L178),"Goal Not Met",
IF(AND(E176&gt;=0,E177&gt;0,E178&gt;0,J177&lt;L177),"Goal Not Met","ERROR")
))))))</f>
        <v>Goal Not Met</v>
      </c>
      <c r="O177">
        <f>IF(M176="Y",(E176+E178),E176)</f>
        <v>664</v>
      </c>
      <c r="P177" s="7">
        <v>45930</v>
      </c>
      <c r="Q177" s="13">
        <f t="shared" si="2"/>
        <v>0</v>
      </c>
    </row>
    <row r="178" spans="1:17" x14ac:dyDescent="0.25">
      <c r="A178">
        <v>2024</v>
      </c>
      <c r="B178" t="s">
        <v>20</v>
      </c>
      <c r="C178" t="s">
        <v>31</v>
      </c>
      <c r="D178" t="s">
        <v>17</v>
      </c>
      <c r="E178" s="6">
        <v>165</v>
      </c>
      <c r="F178" t="s">
        <v>66</v>
      </c>
      <c r="G178" t="s">
        <v>32</v>
      </c>
      <c r="I178">
        <f>SUM($E176:$E178)</f>
        <v>829</v>
      </c>
      <c r="J178" s="15">
        <f>IFERROR(E176/(E176+E178),"")</f>
        <v>0.80096501809408926</v>
      </c>
      <c r="K178" s="15">
        <f>IFERROR((E176+E177)/(I176),0)</f>
        <v>0.80096501809408926</v>
      </c>
      <c r="L178" s="13">
        <v>0.9</v>
      </c>
      <c r="M178" t="s">
        <v>15</v>
      </c>
      <c r="N178" s="6" t="str">
        <f>IF(M176="Y",IF(AND(E176=0,E177=0,E178=0),"N/A",
IF(AND(E176=0,E177&gt;0,E178=0),"Currently Meeting, Pending",
IF(AND(E176&gt;0,E177&gt;0,J176+0.005&gt;=L176),"Currently Meeting, Pending",
IF(AND(E176&gt;0,E177&gt;=0,E178&gt;=0,J178+0.005&gt;=L178),"Will Meet Goal",
IF(AND(E176&gt;=0,E177=0,E178&gt;0,K178&lt;L178),"Will Not Meet Goal",
IF(AND(E176&gt;=0,E177&gt;0,E178&gt;0,J177&lt;L177),"Currently Not Meeting, Pending",
"ERROR")))))),
IF(AND(E176=0,E177=0,E178=0),"N/A",
IF(AND(E176=0,E177&gt;0,E178=0),"Goal Met",
IF(AND(E176&gt;0,E177&gt;0,J176+0.005&gt;=L176),"Goal Met",
IF(AND(E176&gt;0,E177&gt;=0,E178&gt;=0,J178+0.005&gt;=L178),"Goal Met",
IF(AND(E176&gt;=0,E177=0,E178&gt;0,J178&lt;L178),"Goal Not Met",
IF(AND(E176&gt;=0,E177&gt;0,E178&gt;0,J177&lt;L177),"Goal Not Met","ERROR")
))))))</f>
        <v>Goal Not Met</v>
      </c>
      <c r="O178">
        <f>IF(M176="Y",(E176+E178),E176)</f>
        <v>664</v>
      </c>
      <c r="P178" s="7">
        <v>45930</v>
      </c>
      <c r="Q178" s="13">
        <f t="shared" si="2"/>
        <v>0.19903498190591074</v>
      </c>
    </row>
    <row r="179" spans="1:17" x14ac:dyDescent="0.25">
      <c r="A179">
        <v>2024</v>
      </c>
      <c r="B179" t="s">
        <v>20</v>
      </c>
      <c r="C179" t="s">
        <v>33</v>
      </c>
      <c r="D179" t="s">
        <v>14</v>
      </c>
      <c r="E179" s="6">
        <v>924</v>
      </c>
      <c r="F179" t="s">
        <v>66</v>
      </c>
      <c r="G179" t="s">
        <v>32</v>
      </c>
      <c r="I179">
        <f>SUM($E179:$E181)</f>
        <v>1044</v>
      </c>
      <c r="J179" s="15">
        <f>IFERROR(E179/(E179+E181),"")</f>
        <v>0.88505747126436785</v>
      </c>
      <c r="K179" s="15">
        <f>IFERROR((E179+E180)/(I179),0)</f>
        <v>0.88505747126436785</v>
      </c>
      <c r="L179" s="13">
        <v>0.9</v>
      </c>
      <c r="M179" t="s">
        <v>15</v>
      </c>
      <c r="N179" s="6" t="str">
        <f>IF(M179="Y",IF(AND(E179=0,E180=0,E181=0),"N/A",
IF(AND(E179=0,E180&gt;0,E181=0),"Currently Meeting, Pending",
IF(AND(E179&gt;0,E180&gt;0,J179+0.005&gt;=L179),"Currently Meeting, Pending",
IF(AND(E179&gt;0,E180&gt;=0,E181&gt;=0,J181+0.005&gt;=L181),"Will Meet Goal",
IF(AND(E179&gt;=0,E180=0,E181&gt;0,K181&lt;L181),"Will Not Meet Goal",
IF(AND(E179&gt;=0,E180&gt;0,E181&gt;0,J180&lt;L180),"Currently Not Meeting, Pending",
"ERROR")))))),
IF(AND(E179=0,E180=0,E181=0),"N/A",
IF(AND(E179=0,E180&gt;0,E181=0),"Goal Met",
IF(AND(E179&gt;0,E180&gt;0,J179+0.005&gt;=L179),"Goal Met",
IF(AND(E179&gt;0,E180&gt;=0,E181&gt;=0,J181+0.005&gt;=L181),"Goal Met",
IF(AND(E179&gt;=0,E180=0,E181&gt;0,J181&lt;L181),"Goal Not Met",
IF(AND(E179&gt;=0,E180&gt;0,E181&gt;0,J180&lt;L180),"Goal Not Met","ERROR")
))))))</f>
        <v>Goal Not Met</v>
      </c>
      <c r="O179">
        <f>IF(M179="Y",(E179+E181),E179)</f>
        <v>924</v>
      </c>
      <c r="P179" s="7">
        <v>45930</v>
      </c>
      <c r="Q179" s="13">
        <f t="shared" si="2"/>
        <v>0.88505747126436785</v>
      </c>
    </row>
    <row r="180" spans="1:17" x14ac:dyDescent="0.25">
      <c r="A180">
        <v>2024</v>
      </c>
      <c r="B180" t="s">
        <v>20</v>
      </c>
      <c r="C180" t="s">
        <v>33</v>
      </c>
      <c r="D180" t="s">
        <v>16</v>
      </c>
      <c r="E180" s="6">
        <v>0</v>
      </c>
      <c r="F180" t="s">
        <v>66</v>
      </c>
      <c r="G180" t="s">
        <v>32</v>
      </c>
      <c r="I180">
        <f>SUM($E179:$E181)</f>
        <v>1044</v>
      </c>
      <c r="J180" s="15">
        <f>IFERROR(E179/(E179+E181),"")</f>
        <v>0.88505747126436785</v>
      </c>
      <c r="K180" s="15">
        <f>IFERROR((E179+E180)/(I179),0)</f>
        <v>0.88505747126436785</v>
      </c>
      <c r="L180" s="13">
        <v>0.9</v>
      </c>
      <c r="M180" t="s">
        <v>15</v>
      </c>
      <c r="N180" s="6" t="str">
        <f>IF(M179="Y",IF(AND(E179=0,E180=0,E181=0),"N/A",
IF(AND(E179=0,E180&gt;0,E181=0),"Currently Meeting, Pending",
IF(AND(E179&gt;0,E180&gt;0,J179+0.005&gt;=L179),"Currently Meeting, Pending",
IF(AND(E179&gt;0,E180&gt;=0,E181&gt;=0,J181+0.005&gt;=L181),"Will Meet Goal",
IF(AND(E179&gt;=0,E180=0,E181&gt;0,K181&lt;L181),"Will Not Meet Goal",
IF(AND(E179&gt;=0,E180&gt;0,E181&gt;0,J180&lt;L180),"Currently Not Meeting, Pending",
"ERROR")))))),
IF(AND(E179=0,E180=0,E181=0),"N/A",
IF(AND(E179=0,E180&gt;0,E181=0),"Goal Met",
IF(AND(E179&gt;0,E180&gt;0,J179+0.005&gt;=L179),"Goal Met",
IF(AND(E179&gt;0,E180&gt;=0,E181&gt;=0,J181+0.005&gt;=L181),"Goal Met",
IF(AND(E179&gt;=0,E180=0,E181&gt;0,J181&lt;L181),"Goal Not Met",
IF(AND(E179&gt;=0,E180&gt;0,E181&gt;0,J180&lt;L180),"Goal Not Met","ERROR")
))))))</f>
        <v>Goal Not Met</v>
      </c>
      <c r="O180">
        <f>IF(M179="Y",(E179+E181),E179)</f>
        <v>924</v>
      </c>
      <c r="P180" s="7">
        <v>45930</v>
      </c>
      <c r="Q180" s="13">
        <f t="shared" si="2"/>
        <v>0</v>
      </c>
    </row>
    <row r="181" spans="1:17" x14ac:dyDescent="0.25">
      <c r="A181">
        <v>2024</v>
      </c>
      <c r="B181" t="s">
        <v>20</v>
      </c>
      <c r="C181" t="s">
        <v>33</v>
      </c>
      <c r="D181" t="s">
        <v>17</v>
      </c>
      <c r="E181" s="6">
        <v>120</v>
      </c>
      <c r="F181" t="s">
        <v>66</v>
      </c>
      <c r="G181" t="s">
        <v>32</v>
      </c>
      <c r="I181">
        <f>SUM($E179:$E181)</f>
        <v>1044</v>
      </c>
      <c r="J181" s="15">
        <f>IFERROR(E179/(E179+E181),"")</f>
        <v>0.88505747126436785</v>
      </c>
      <c r="K181" s="15">
        <f>IFERROR((E179+E180)/(I179),0)</f>
        <v>0.88505747126436785</v>
      </c>
      <c r="L181" s="13">
        <v>0.9</v>
      </c>
      <c r="M181" t="s">
        <v>15</v>
      </c>
      <c r="N181" s="6" t="str">
        <f>IF(M179="Y",IF(AND(E179=0,E180=0,E181=0),"N/A",
IF(AND(E179=0,E180&gt;0,E181=0),"Currently Meeting, Pending",
IF(AND(E179&gt;0,E180&gt;0,J179+0.005&gt;=L179),"Currently Meeting, Pending",
IF(AND(E179&gt;0,E180&gt;=0,E181&gt;=0,J181+0.005&gt;=L181),"Will Meet Goal",
IF(AND(E179&gt;=0,E180=0,E181&gt;0,K181&lt;L181),"Will Not Meet Goal",
IF(AND(E179&gt;=0,E180&gt;0,E181&gt;0,J180&lt;L180),"Currently Not Meeting, Pending",
"ERROR")))))),
IF(AND(E179=0,E180=0,E181=0),"N/A",
IF(AND(E179=0,E180&gt;0,E181=0),"Goal Met",
IF(AND(E179&gt;0,E180&gt;0,J179+0.005&gt;=L179),"Goal Met",
IF(AND(E179&gt;0,E180&gt;=0,E181&gt;=0,J181+0.005&gt;=L181),"Goal Met",
IF(AND(E179&gt;=0,E180=0,E181&gt;0,J181&lt;L181),"Goal Not Met",
IF(AND(E179&gt;=0,E180&gt;0,E181&gt;0,J180&lt;L180),"Goal Not Met","ERROR")
))))))</f>
        <v>Goal Not Met</v>
      </c>
      <c r="O181">
        <f>IF(M179="Y",(E179+E181),E179)</f>
        <v>924</v>
      </c>
      <c r="P181" s="7">
        <v>45930</v>
      </c>
      <c r="Q181" s="13">
        <f t="shared" si="2"/>
        <v>0.11494252873563218</v>
      </c>
    </row>
    <row r="182" spans="1:17" x14ac:dyDescent="0.25">
      <c r="A182">
        <v>2024</v>
      </c>
      <c r="B182" t="s">
        <v>20</v>
      </c>
      <c r="C182" t="s">
        <v>34</v>
      </c>
      <c r="D182" t="s">
        <v>14</v>
      </c>
      <c r="E182" s="6">
        <v>298</v>
      </c>
      <c r="F182" t="s">
        <v>66</v>
      </c>
      <c r="G182" t="s">
        <v>26</v>
      </c>
      <c r="I182">
        <f>SUM($E182:$E184)</f>
        <v>325</v>
      </c>
      <c r="J182" s="15">
        <f>IFERROR(E182/(E182+E184),"")</f>
        <v>0.91692307692307695</v>
      </c>
      <c r="K182" s="15">
        <f>IFERROR((E182+E183)/(I182),0)</f>
        <v>0.91692307692307695</v>
      </c>
      <c r="L182" s="13">
        <v>0.9</v>
      </c>
      <c r="M182" t="s">
        <v>15</v>
      </c>
      <c r="N182" s="6" t="str">
        <f>IF(M182="Y",IF(AND(E182=0,E183=0,E184=0),"N/A",
IF(AND(E182=0,E183&gt;0,E184=0),"Currently Meeting, Pending",
IF(AND(E182&gt;0,E183&gt;0,J182+0.005&gt;=L182),"Currently Meeting, Pending",
IF(AND(E182&gt;0,E183&gt;=0,E184&gt;=0,J184+0.005&gt;=L184),"Will Meet Goal",
IF(AND(E182&gt;=0,E183=0,E184&gt;0,K184&lt;L184),"Will Not Meet Goal",
IF(AND(E182&gt;=0,E183&gt;0,E184&gt;0,J183&lt;L183),"Currently Not Meeting, Pending",
"ERROR")))))),
IF(AND(E182=0,E183=0,E184=0),"N/A",
IF(AND(E182=0,E183&gt;0,E184=0),"Goal Met",
IF(AND(E182&gt;0,E183&gt;0,J182+0.005&gt;=L182),"Goal Met",
IF(AND(E182&gt;0,E183&gt;=0,E184&gt;=0,J184+0.005&gt;=L184),"Goal Met",
IF(AND(E182&gt;=0,E183=0,E184&gt;0,J184&lt;L184),"Goal Not Met",
IF(AND(E182&gt;=0,E183&gt;0,E184&gt;0,J183&lt;L183),"Goal Not Met","ERROR")
))))))</f>
        <v>Goal Met</v>
      </c>
      <c r="O182">
        <f>IF(M182="Y",(E182+E184),E182)</f>
        <v>298</v>
      </c>
      <c r="P182" s="7">
        <v>45930</v>
      </c>
      <c r="Q182" s="13">
        <f t="shared" si="2"/>
        <v>0.91692307692307695</v>
      </c>
    </row>
    <row r="183" spans="1:17" x14ac:dyDescent="0.25">
      <c r="A183">
        <v>2024</v>
      </c>
      <c r="B183" t="s">
        <v>20</v>
      </c>
      <c r="C183" t="s">
        <v>34</v>
      </c>
      <c r="D183" t="s">
        <v>16</v>
      </c>
      <c r="E183" s="6">
        <v>0</v>
      </c>
      <c r="F183" t="s">
        <v>66</v>
      </c>
      <c r="G183" t="s">
        <v>26</v>
      </c>
      <c r="I183">
        <f>SUM($E182:$E184)</f>
        <v>325</v>
      </c>
      <c r="J183" s="15">
        <f>IFERROR(E182/(E182+E184),"")</f>
        <v>0.91692307692307695</v>
      </c>
      <c r="K183" s="15">
        <f>IFERROR((E182+E183)/(I182),0)</f>
        <v>0.91692307692307695</v>
      </c>
      <c r="L183" s="13">
        <v>0.9</v>
      </c>
      <c r="M183" t="s">
        <v>15</v>
      </c>
      <c r="N183" s="6" t="str">
        <f>IF(M182="Y",IF(AND(E182=0,E183=0,E184=0),"N/A",
IF(AND(E182=0,E183&gt;0,E184=0),"Currently Meeting, Pending",
IF(AND(E182&gt;0,E183&gt;0,J182+0.005&gt;=L182),"Currently Meeting, Pending",
IF(AND(E182&gt;0,E183&gt;=0,E184&gt;=0,J184+0.005&gt;=L184),"Will Meet Goal",
IF(AND(E182&gt;=0,E183=0,E184&gt;0,K184&lt;L184),"Will Not Meet Goal",
IF(AND(E182&gt;=0,E183&gt;0,E184&gt;0,J183&lt;L183),"Currently Not Meeting, Pending",
"ERROR")))))),
IF(AND(E182=0,E183=0,E184=0),"N/A",
IF(AND(E182=0,E183&gt;0,E184=0),"Goal Met",
IF(AND(E182&gt;0,E183&gt;0,J182+0.005&gt;=L182),"Goal Met",
IF(AND(E182&gt;0,E183&gt;=0,E184&gt;=0,J184+0.005&gt;=L184),"Goal Met",
IF(AND(E182&gt;=0,E183=0,E184&gt;0,J184&lt;L184),"Goal Not Met",
IF(AND(E182&gt;=0,E183&gt;0,E184&gt;0,J183&lt;L183),"Goal Not Met","ERROR")
))))))</f>
        <v>Goal Met</v>
      </c>
      <c r="O183">
        <f>IF(M182="Y",(E182+E184),E182)</f>
        <v>298</v>
      </c>
      <c r="P183" s="7">
        <v>45930</v>
      </c>
      <c r="Q183" s="13">
        <f t="shared" si="2"/>
        <v>0</v>
      </c>
    </row>
    <row r="184" spans="1:17" x14ac:dyDescent="0.25">
      <c r="A184">
        <v>2024</v>
      </c>
      <c r="B184" t="s">
        <v>20</v>
      </c>
      <c r="C184" t="s">
        <v>34</v>
      </c>
      <c r="D184" t="s">
        <v>17</v>
      </c>
      <c r="E184" s="6">
        <v>27</v>
      </c>
      <c r="F184" t="s">
        <v>66</v>
      </c>
      <c r="G184" t="s">
        <v>26</v>
      </c>
      <c r="I184">
        <f>SUM($E182:$E184)</f>
        <v>325</v>
      </c>
      <c r="J184" s="15">
        <f>IFERROR(E182/(E182+E184),"")</f>
        <v>0.91692307692307695</v>
      </c>
      <c r="K184" s="15">
        <f>IFERROR((E182+E183)/(I182),0)</f>
        <v>0.91692307692307695</v>
      </c>
      <c r="L184" s="13">
        <v>0.9</v>
      </c>
      <c r="M184" t="s">
        <v>15</v>
      </c>
      <c r="N184" s="6" t="str">
        <f>IF(M182="Y",IF(AND(E182=0,E183=0,E184=0),"N/A",
IF(AND(E182=0,E183&gt;0,E184=0),"Currently Meeting, Pending",
IF(AND(E182&gt;0,E183&gt;0,J182+0.005&gt;=L182),"Currently Meeting, Pending",
IF(AND(E182&gt;0,E183&gt;=0,E184&gt;=0,J184+0.005&gt;=L184),"Will Meet Goal",
IF(AND(E182&gt;=0,E183=0,E184&gt;0,K184&lt;L184),"Will Not Meet Goal",
IF(AND(E182&gt;=0,E183&gt;0,E184&gt;0,J183&lt;L183),"Currently Not Meeting, Pending",
"ERROR")))))),
IF(AND(E182=0,E183=0,E184=0),"N/A",
IF(AND(E182=0,E183&gt;0,E184=0),"Goal Met",
IF(AND(E182&gt;0,E183&gt;0,J182+0.005&gt;=L182),"Goal Met",
IF(AND(E182&gt;0,E183&gt;=0,E184&gt;=0,J184+0.005&gt;=L184),"Goal Met",
IF(AND(E182&gt;=0,E183=0,E184&gt;0,J184&lt;L184),"Goal Not Met",
IF(AND(E182&gt;=0,E183&gt;0,E184&gt;0,J183&lt;L183),"Goal Not Met","ERROR")
))))))</f>
        <v>Goal Met</v>
      </c>
      <c r="O184">
        <f>IF(M182="Y",(E182+E184),E182)</f>
        <v>298</v>
      </c>
      <c r="P184" s="7">
        <v>45930</v>
      </c>
      <c r="Q184" s="13">
        <f t="shared" si="2"/>
        <v>8.3076923076923076E-2</v>
      </c>
    </row>
    <row r="185" spans="1:17" x14ac:dyDescent="0.25">
      <c r="A185">
        <v>2024</v>
      </c>
      <c r="B185" t="s">
        <v>20</v>
      </c>
      <c r="C185" t="s">
        <v>35</v>
      </c>
      <c r="D185" t="s">
        <v>14</v>
      </c>
      <c r="E185" s="6">
        <v>246</v>
      </c>
      <c r="F185" t="s">
        <v>66</v>
      </c>
      <c r="G185" t="s">
        <v>36</v>
      </c>
      <c r="I185">
        <f>SUM($E185:$E187)</f>
        <v>297</v>
      </c>
      <c r="J185" s="15">
        <f>IFERROR(E185/(E185+E187),"")</f>
        <v>0.82828282828282829</v>
      </c>
      <c r="K185" s="15">
        <f>IFERROR((E185+E186)/(I185),0)</f>
        <v>0.82828282828282829</v>
      </c>
      <c r="L185" s="13">
        <v>0.9</v>
      </c>
      <c r="M185" t="s">
        <v>15</v>
      </c>
      <c r="N185" s="6" t="str">
        <f>IF(M185="Y",IF(AND(E185=0,E186=0,E187=0),"N/A",
IF(AND(E185=0,E186&gt;0,E187=0),"Currently Meeting, Pending",
IF(AND(E185&gt;0,E186&gt;0,J185+0.005&gt;=L185),"Currently Meeting, Pending",
IF(AND(E185&gt;0,E186&gt;=0,E187&gt;=0,J187+0.005&gt;=L187),"Will Meet Goal",
IF(AND(E185&gt;=0,E186=0,E187&gt;0,K187&lt;L187),"Will Not Meet Goal",
IF(AND(E185&gt;=0,E186&gt;0,E187&gt;0,J186&lt;L186),"Currently Not Meeting, Pending",
"ERROR")))))),
IF(AND(E185=0,E186=0,E187=0),"N/A",
IF(AND(E185=0,E186&gt;0,E187=0),"Goal Met",
IF(AND(E185&gt;0,E186&gt;0,J185+0.005&gt;=L185),"Goal Met",
IF(AND(E185&gt;0,E186&gt;=0,E187&gt;=0,J187+0.005&gt;=L187),"Goal Met",
IF(AND(E185&gt;=0,E186=0,E187&gt;0,J187&lt;L187),"Goal Not Met",
IF(AND(E185&gt;=0,E186&gt;0,E187&gt;0,J186&lt;L186),"Goal Not Met","ERROR")
))))))</f>
        <v>Goal Not Met</v>
      </c>
      <c r="O185">
        <f>IF(M185="Y",(E185+E187),E185)</f>
        <v>246</v>
      </c>
      <c r="P185" s="7">
        <v>45930</v>
      </c>
      <c r="Q185" s="13">
        <f t="shared" si="2"/>
        <v>0.82828282828282829</v>
      </c>
    </row>
    <row r="186" spans="1:17" x14ac:dyDescent="0.25">
      <c r="A186">
        <v>2024</v>
      </c>
      <c r="B186" t="s">
        <v>20</v>
      </c>
      <c r="C186" t="s">
        <v>35</v>
      </c>
      <c r="D186" t="s">
        <v>16</v>
      </c>
      <c r="E186" s="6">
        <v>0</v>
      </c>
      <c r="F186" t="s">
        <v>66</v>
      </c>
      <c r="G186" t="s">
        <v>36</v>
      </c>
      <c r="I186">
        <f>SUM($E185:$E187)</f>
        <v>297</v>
      </c>
      <c r="J186" s="15">
        <f>IFERROR(E185/(E185+E187),"")</f>
        <v>0.82828282828282829</v>
      </c>
      <c r="K186" s="15">
        <f>IFERROR((E185+E186)/(I185),0)</f>
        <v>0.82828282828282829</v>
      </c>
      <c r="L186" s="13">
        <v>0.9</v>
      </c>
      <c r="M186" t="s">
        <v>15</v>
      </c>
      <c r="N186" s="6" t="str">
        <f>IF(M185="Y",IF(AND(E185=0,E186=0,E187=0),"N/A",
IF(AND(E185=0,E186&gt;0,E187=0),"Currently Meeting, Pending",
IF(AND(E185&gt;0,E186&gt;0,J185+0.005&gt;=L185),"Currently Meeting, Pending",
IF(AND(E185&gt;0,E186&gt;=0,E187&gt;=0,J187+0.005&gt;=L187),"Will Meet Goal",
IF(AND(E185&gt;=0,E186=0,E187&gt;0,K187&lt;L187),"Will Not Meet Goal",
IF(AND(E185&gt;=0,E186&gt;0,E187&gt;0,J186&lt;L186),"Currently Not Meeting, Pending",
"ERROR")))))),
IF(AND(E185=0,E186=0,E187=0),"N/A",
IF(AND(E185=0,E186&gt;0,E187=0),"Goal Met",
IF(AND(E185&gt;0,E186&gt;0,J185+0.005&gt;=L185),"Goal Met",
IF(AND(E185&gt;0,E186&gt;=0,E187&gt;=0,J187+0.005&gt;=L187),"Goal Met",
IF(AND(E185&gt;=0,E186=0,E187&gt;0,J187&lt;L187),"Goal Not Met",
IF(AND(E185&gt;=0,E186&gt;0,E187&gt;0,J186&lt;L186),"Goal Not Met","ERROR")
))))))</f>
        <v>Goal Not Met</v>
      </c>
      <c r="O186">
        <f>IF(M185="Y",(E185+E187),E185)</f>
        <v>246</v>
      </c>
      <c r="P186" s="7">
        <v>45930</v>
      </c>
      <c r="Q186" s="13">
        <f t="shared" si="2"/>
        <v>0</v>
      </c>
    </row>
    <row r="187" spans="1:17" x14ac:dyDescent="0.25">
      <c r="A187">
        <v>2024</v>
      </c>
      <c r="B187" t="s">
        <v>20</v>
      </c>
      <c r="C187" t="s">
        <v>35</v>
      </c>
      <c r="D187" t="s">
        <v>17</v>
      </c>
      <c r="E187" s="6">
        <v>51</v>
      </c>
      <c r="F187" t="s">
        <v>66</v>
      </c>
      <c r="G187" t="s">
        <v>36</v>
      </c>
      <c r="I187">
        <f>SUM($E185:$E187)</f>
        <v>297</v>
      </c>
      <c r="J187" s="15">
        <f>IFERROR(E185/(E185+E187),"")</f>
        <v>0.82828282828282829</v>
      </c>
      <c r="K187" s="15">
        <f>IFERROR((E185+E186)/(I185),0)</f>
        <v>0.82828282828282829</v>
      </c>
      <c r="L187" s="13">
        <v>0.9</v>
      </c>
      <c r="M187" t="s">
        <v>15</v>
      </c>
      <c r="N187" s="6" t="str">
        <f>IF(M185="Y",IF(AND(E185=0,E186=0,E187=0),"N/A",
IF(AND(E185=0,E186&gt;0,E187=0),"Currently Meeting, Pending",
IF(AND(E185&gt;0,E186&gt;0,J185+0.005&gt;=L185),"Currently Meeting, Pending",
IF(AND(E185&gt;0,E186&gt;=0,E187&gt;=0,J187+0.005&gt;=L187),"Will Meet Goal",
IF(AND(E185&gt;=0,E186=0,E187&gt;0,K187&lt;L187),"Will Not Meet Goal",
IF(AND(E185&gt;=0,E186&gt;0,E187&gt;0,J186&lt;L186),"Currently Not Meeting, Pending",
"ERROR")))))),
IF(AND(E185=0,E186=0,E187=0),"N/A",
IF(AND(E185=0,E186&gt;0,E187=0),"Goal Met",
IF(AND(E185&gt;0,E186&gt;0,J185+0.005&gt;=L185),"Goal Met",
IF(AND(E185&gt;0,E186&gt;=0,E187&gt;=0,J187+0.005&gt;=L187),"Goal Met",
IF(AND(E185&gt;=0,E186=0,E187&gt;0,J187&lt;L187),"Goal Not Met",
IF(AND(E185&gt;=0,E186&gt;0,E187&gt;0,J186&lt;L186),"Goal Not Met","ERROR")
))))))</f>
        <v>Goal Not Met</v>
      </c>
      <c r="O187">
        <f>IF(M185="Y",(E185+E187),E185)</f>
        <v>246</v>
      </c>
      <c r="P187" s="7">
        <v>45930</v>
      </c>
      <c r="Q187" s="13">
        <f t="shared" si="2"/>
        <v>0.17171717171717171</v>
      </c>
    </row>
    <row r="188" spans="1:17" x14ac:dyDescent="0.25">
      <c r="A188">
        <v>2024</v>
      </c>
      <c r="B188" t="s">
        <v>20</v>
      </c>
      <c r="C188" t="s">
        <v>37</v>
      </c>
      <c r="D188" t="s">
        <v>14</v>
      </c>
      <c r="E188" s="6">
        <v>24</v>
      </c>
      <c r="F188" t="s">
        <v>66</v>
      </c>
      <c r="G188" t="s">
        <v>36</v>
      </c>
      <c r="I188">
        <f>SUM($E188:$E190)</f>
        <v>24</v>
      </c>
      <c r="J188" s="15">
        <f>IFERROR(E188/(E188+E190),"")</f>
        <v>1</v>
      </c>
      <c r="K188" s="15">
        <f>IFERROR((E188+E189)/(I188),0)</f>
        <v>1</v>
      </c>
      <c r="L188" s="13">
        <v>0.9</v>
      </c>
      <c r="M188" t="s">
        <v>15</v>
      </c>
      <c r="N188" s="6" t="str">
        <f>IF(M188="Y",IF(AND(E188=0,E189=0,E190=0),"N/A",
IF(AND(E188=0,E189&gt;0,E190=0),"Currently Meeting, Pending",
IF(AND(E188&gt;0,E189&gt;0,J188+0.005&gt;=L188),"Currently Meeting, Pending",
IF(AND(E188&gt;0,E189&gt;=0,E190&gt;=0,J190+0.005&gt;=L190),"Will Meet Goal",
IF(AND(E188&gt;=0,E189=0,E190&gt;0,K190&lt;L190),"Will Not Meet Goal",
IF(AND(E188&gt;=0,E189&gt;0,E190&gt;0,J189&lt;L189),"Currently Not Meeting, Pending",
"ERROR")))))),
IF(AND(E188=0,E189=0,E190=0),"N/A",
IF(AND(E188=0,E189&gt;0,E190=0),"Goal Met",
IF(AND(E188&gt;0,E189&gt;0,J188+0.005&gt;=L188),"Goal Met",
IF(AND(E188&gt;0,E189&gt;=0,E190&gt;=0,J190+0.005&gt;=L190),"Goal Met",
IF(AND(E188&gt;=0,E189=0,E190&gt;0,J190&lt;L190),"Goal Not Met",
IF(AND(E188&gt;=0,E189&gt;0,E190&gt;0,J189&lt;L189),"Goal Not Met","ERROR")
))))))</f>
        <v>Goal Met</v>
      </c>
      <c r="O188">
        <f>IF(M188="Y",(E188+E190),E188)</f>
        <v>24</v>
      </c>
      <c r="P188" s="7">
        <v>45930</v>
      </c>
      <c r="Q188" s="13">
        <f t="shared" si="2"/>
        <v>1</v>
      </c>
    </row>
    <row r="189" spans="1:17" x14ac:dyDescent="0.25">
      <c r="A189">
        <v>2024</v>
      </c>
      <c r="B189" t="s">
        <v>20</v>
      </c>
      <c r="C189" t="s">
        <v>37</v>
      </c>
      <c r="D189" t="s">
        <v>16</v>
      </c>
      <c r="E189" s="6">
        <v>0</v>
      </c>
      <c r="F189" t="s">
        <v>66</v>
      </c>
      <c r="G189" t="s">
        <v>36</v>
      </c>
      <c r="I189">
        <f>SUM($E188:$E190)</f>
        <v>24</v>
      </c>
      <c r="J189" s="15">
        <f>IFERROR(E188/(E188+E190),"")</f>
        <v>1</v>
      </c>
      <c r="K189" s="15">
        <f>IFERROR((E188+E189)/(I188),0)</f>
        <v>1</v>
      </c>
      <c r="L189" s="13">
        <v>0.9</v>
      </c>
      <c r="M189" t="s">
        <v>15</v>
      </c>
      <c r="N189" s="6" t="str">
        <f>IF(M188="Y",IF(AND(E188=0,E189=0,E190=0),"N/A",
IF(AND(E188=0,E189&gt;0,E190=0),"Currently Meeting, Pending",
IF(AND(E188&gt;0,E189&gt;0,J188+0.005&gt;=L188),"Currently Meeting, Pending",
IF(AND(E188&gt;0,E189&gt;=0,E190&gt;=0,J190+0.005&gt;=L190),"Will Meet Goal",
IF(AND(E188&gt;=0,E189=0,E190&gt;0,K190&lt;L190),"Will Not Meet Goal",
IF(AND(E188&gt;=0,E189&gt;0,E190&gt;0,J189&lt;L189),"Currently Not Meeting, Pending",
"ERROR")))))),
IF(AND(E188=0,E189=0,E190=0),"N/A",
IF(AND(E188=0,E189&gt;0,E190=0),"Goal Met",
IF(AND(E188&gt;0,E189&gt;0,J188+0.005&gt;=L188),"Goal Met",
IF(AND(E188&gt;0,E189&gt;=0,E190&gt;=0,J190+0.005&gt;=L190),"Goal Met",
IF(AND(E188&gt;=0,E189=0,E190&gt;0,J190&lt;L190),"Goal Not Met",
IF(AND(E188&gt;=0,E189&gt;0,E190&gt;0,J189&lt;L189),"Goal Not Met","ERROR")
))))))</f>
        <v>Goal Met</v>
      </c>
      <c r="O189">
        <f>IF(M188="Y",(E188+E190),E188)</f>
        <v>24</v>
      </c>
      <c r="P189" s="7">
        <v>45930</v>
      </c>
      <c r="Q189" s="13">
        <f t="shared" si="2"/>
        <v>0</v>
      </c>
    </row>
    <row r="190" spans="1:17" x14ac:dyDescent="0.25">
      <c r="A190">
        <v>2024</v>
      </c>
      <c r="B190" t="s">
        <v>20</v>
      </c>
      <c r="C190" t="s">
        <v>37</v>
      </c>
      <c r="D190" t="s">
        <v>17</v>
      </c>
      <c r="E190" s="6">
        <v>0</v>
      </c>
      <c r="F190" t="s">
        <v>66</v>
      </c>
      <c r="G190" t="s">
        <v>36</v>
      </c>
      <c r="I190">
        <f>SUM($E188:$E190)</f>
        <v>24</v>
      </c>
      <c r="J190" s="15">
        <f>IFERROR(E188/(E188+E190),"")</f>
        <v>1</v>
      </c>
      <c r="K190" s="15">
        <f>IFERROR((E188+E189)/(I188),0)</f>
        <v>1</v>
      </c>
      <c r="L190" s="13">
        <v>0.9</v>
      </c>
      <c r="M190" t="s">
        <v>15</v>
      </c>
      <c r="N190" s="6" t="str">
        <f>IF(M188="Y",IF(AND(E188=0,E189=0,E190=0),"N/A",
IF(AND(E188=0,E189&gt;0,E190=0),"Currently Meeting, Pending",
IF(AND(E188&gt;0,E189&gt;0,J188+0.005&gt;=L188),"Currently Meeting, Pending",
IF(AND(E188&gt;0,E189&gt;=0,E190&gt;=0,J190+0.005&gt;=L190),"Will Meet Goal",
IF(AND(E188&gt;=0,E189=0,E190&gt;0,K190&lt;L190),"Will Not Meet Goal",
IF(AND(E188&gt;=0,E189&gt;0,E190&gt;0,J189&lt;L189),"Currently Not Meeting, Pending",
"ERROR")))))),
IF(AND(E188=0,E189=0,E190=0),"N/A",
IF(AND(E188=0,E189&gt;0,E190=0),"Goal Met",
IF(AND(E188&gt;0,E189&gt;0,J188+0.005&gt;=L188),"Goal Met",
IF(AND(E188&gt;0,E189&gt;=0,E190&gt;=0,J190+0.005&gt;=L190),"Goal Met",
IF(AND(E188&gt;=0,E189=0,E190&gt;0,J190&lt;L190),"Goal Not Met",
IF(AND(E188&gt;=0,E189&gt;0,E190&gt;0,J189&lt;L189),"Goal Not Met","ERROR")
))))))</f>
        <v>Goal Met</v>
      </c>
      <c r="O190">
        <f>IF(M188="Y",(E188+E190),E188)</f>
        <v>24</v>
      </c>
      <c r="P190" s="7">
        <v>45930</v>
      </c>
      <c r="Q190" s="13">
        <f t="shared" si="2"/>
        <v>0</v>
      </c>
    </row>
    <row r="191" spans="1:17" x14ac:dyDescent="0.25">
      <c r="A191">
        <v>2024</v>
      </c>
      <c r="B191" t="s">
        <v>20</v>
      </c>
      <c r="C191" t="s">
        <v>38</v>
      </c>
      <c r="D191" t="s">
        <v>14</v>
      </c>
      <c r="E191" s="6">
        <v>1457</v>
      </c>
      <c r="F191" t="s">
        <v>66</v>
      </c>
      <c r="G191" t="s">
        <v>30</v>
      </c>
      <c r="I191">
        <f>SUM($E191:$E193)</f>
        <v>1534</v>
      </c>
      <c r="J191" s="15">
        <f>IFERROR(E191/(E191+E193),"")</f>
        <v>0.94980443285528027</v>
      </c>
      <c r="K191" s="15">
        <f>IFERROR((E191+E192)/(I191),0)</f>
        <v>0.94980443285528027</v>
      </c>
      <c r="L191" s="13">
        <v>0.9</v>
      </c>
      <c r="M191" t="s">
        <v>15</v>
      </c>
      <c r="N191" s="6" t="str">
        <f>IF(M191="Y",IF(AND(E191=0,E192=0,E193=0),"N/A",
IF(AND(E191=0,E192&gt;0,E193=0),"Currently Meeting, Pending",
IF(AND(E191&gt;0,E192&gt;0,J191+0.005&gt;=L191),"Currently Meeting, Pending",
IF(AND(E191&gt;0,E192&gt;=0,E193&gt;=0,J193+0.005&gt;=L193),"Will Meet Goal",
IF(AND(E191&gt;=0,E192=0,E193&gt;0,K193&lt;L193),"Will Not Meet Goal",
IF(AND(E191&gt;=0,E192&gt;0,E193&gt;0,J192&lt;L192),"Currently Not Meeting, Pending",
"ERROR")))))),
IF(AND(E191=0,E192=0,E193=0),"N/A",
IF(AND(E191=0,E192&gt;0,E193=0),"Goal Met",
IF(AND(E191&gt;0,E192&gt;0,J191+0.005&gt;=L191),"Goal Met",
IF(AND(E191&gt;0,E192&gt;=0,E193&gt;=0,J193+0.005&gt;=L193),"Goal Met",
IF(AND(E191&gt;=0,E192=0,E193&gt;0,J193&lt;L193),"Goal Not Met",
IF(AND(E191&gt;=0,E192&gt;0,E193&gt;0,J192&lt;L192),"Goal Not Met","ERROR")
))))))</f>
        <v>Goal Met</v>
      </c>
      <c r="O191">
        <f>IF(M191="Y",(E191+E193),E191)</f>
        <v>1457</v>
      </c>
      <c r="P191" s="7">
        <v>45930</v>
      </c>
      <c r="Q191" s="13">
        <f t="shared" si="2"/>
        <v>0.94980443285528027</v>
      </c>
    </row>
    <row r="192" spans="1:17" x14ac:dyDescent="0.25">
      <c r="A192">
        <v>2024</v>
      </c>
      <c r="B192" t="s">
        <v>20</v>
      </c>
      <c r="C192" t="s">
        <v>38</v>
      </c>
      <c r="D192" t="s">
        <v>16</v>
      </c>
      <c r="E192" s="6">
        <v>0</v>
      </c>
      <c r="F192" t="s">
        <v>66</v>
      </c>
      <c r="G192" t="s">
        <v>30</v>
      </c>
      <c r="I192">
        <f>SUM($E191:$E193)</f>
        <v>1534</v>
      </c>
      <c r="J192" s="15">
        <f>IFERROR(E191/(E191+E193),"")</f>
        <v>0.94980443285528027</v>
      </c>
      <c r="K192" s="15">
        <f>IFERROR((E191+E192)/(I191),0)</f>
        <v>0.94980443285528027</v>
      </c>
      <c r="L192" s="13">
        <v>0.9</v>
      </c>
      <c r="M192" t="s">
        <v>15</v>
      </c>
      <c r="N192" s="6" t="str">
        <f>IF(M191="Y",IF(AND(E191=0,E192=0,E193=0),"N/A",
IF(AND(E191=0,E192&gt;0,E193=0),"Currently Meeting, Pending",
IF(AND(E191&gt;0,E192&gt;0,J191+0.005&gt;=L191),"Currently Meeting, Pending",
IF(AND(E191&gt;0,E192&gt;=0,E193&gt;=0,J193+0.005&gt;=L193),"Will Meet Goal",
IF(AND(E191&gt;=0,E192=0,E193&gt;0,K193&lt;L193),"Will Not Meet Goal",
IF(AND(E191&gt;=0,E192&gt;0,E193&gt;0,J192&lt;L192),"Currently Not Meeting, Pending",
"ERROR")))))),
IF(AND(E191=0,E192=0,E193=0),"N/A",
IF(AND(E191=0,E192&gt;0,E193=0),"Goal Met",
IF(AND(E191&gt;0,E192&gt;0,J191+0.005&gt;=L191),"Goal Met",
IF(AND(E191&gt;0,E192&gt;=0,E193&gt;=0,J193+0.005&gt;=L193),"Goal Met",
IF(AND(E191&gt;=0,E192=0,E193&gt;0,J193&lt;L193),"Goal Not Met",
IF(AND(E191&gt;=0,E192&gt;0,E193&gt;0,J192&lt;L192),"Goal Not Met","ERROR")
))))))</f>
        <v>Goal Met</v>
      </c>
      <c r="O192">
        <f>IF(M191="Y",(E191+E193),E191)</f>
        <v>1457</v>
      </c>
      <c r="P192" s="7">
        <v>45930</v>
      </c>
      <c r="Q192" s="13">
        <f t="shared" si="2"/>
        <v>0</v>
      </c>
    </row>
    <row r="193" spans="1:17" x14ac:dyDescent="0.25">
      <c r="A193">
        <v>2024</v>
      </c>
      <c r="B193" t="s">
        <v>20</v>
      </c>
      <c r="C193" t="s">
        <v>38</v>
      </c>
      <c r="D193" t="s">
        <v>17</v>
      </c>
      <c r="E193" s="6">
        <v>77</v>
      </c>
      <c r="F193" t="s">
        <v>66</v>
      </c>
      <c r="G193" t="s">
        <v>30</v>
      </c>
      <c r="I193">
        <f>SUM($E191:$E193)</f>
        <v>1534</v>
      </c>
      <c r="J193" s="15">
        <f>IFERROR(E191/(E191+E193),"")</f>
        <v>0.94980443285528027</v>
      </c>
      <c r="K193" s="15">
        <f>IFERROR((E191+E192)/(I191),0)</f>
        <v>0.94980443285528027</v>
      </c>
      <c r="L193" s="13">
        <v>0.9</v>
      </c>
      <c r="M193" t="s">
        <v>15</v>
      </c>
      <c r="N193" s="6" t="str">
        <f>IF(M191="Y",IF(AND(E191=0,E192=0,E193=0),"N/A",
IF(AND(E191=0,E192&gt;0,E193=0),"Currently Meeting, Pending",
IF(AND(E191&gt;0,E192&gt;0,J191+0.005&gt;=L191),"Currently Meeting, Pending",
IF(AND(E191&gt;0,E192&gt;=0,E193&gt;=0,J193+0.005&gt;=L193),"Will Meet Goal",
IF(AND(E191&gt;=0,E192=0,E193&gt;0,K193&lt;L193),"Will Not Meet Goal",
IF(AND(E191&gt;=0,E192&gt;0,E193&gt;0,J192&lt;L192),"Currently Not Meeting, Pending",
"ERROR")))))),
IF(AND(E191=0,E192=0,E193=0),"N/A",
IF(AND(E191=0,E192&gt;0,E193=0),"Goal Met",
IF(AND(E191&gt;0,E192&gt;0,J191+0.005&gt;=L191),"Goal Met",
IF(AND(E191&gt;0,E192&gt;=0,E193&gt;=0,J193+0.005&gt;=L193),"Goal Met",
IF(AND(E191&gt;=0,E192=0,E193&gt;0,J193&lt;L193),"Goal Not Met",
IF(AND(E191&gt;=0,E192&gt;0,E193&gt;0,J192&lt;L192),"Goal Not Met","ERROR")
))))))</f>
        <v>Goal Met</v>
      </c>
      <c r="O193">
        <f>IF(M191="Y",(E191+E193),E191)</f>
        <v>1457</v>
      </c>
      <c r="P193" s="7">
        <v>45930</v>
      </c>
      <c r="Q193" s="13">
        <f t="shared" si="2"/>
        <v>5.0195567144719684E-2</v>
      </c>
    </row>
    <row r="194" spans="1:17" x14ac:dyDescent="0.25">
      <c r="A194">
        <v>2024</v>
      </c>
      <c r="B194" t="s">
        <v>20</v>
      </c>
      <c r="C194" t="s">
        <v>39</v>
      </c>
      <c r="D194" t="s">
        <v>14</v>
      </c>
      <c r="E194" s="6">
        <v>601</v>
      </c>
      <c r="F194" t="s">
        <v>66</v>
      </c>
      <c r="G194" t="s">
        <v>40</v>
      </c>
      <c r="I194">
        <f>SUM($E194:$E196)</f>
        <v>690</v>
      </c>
      <c r="J194" s="15">
        <f>IFERROR(E194/(E194+E196),"")</f>
        <v>0.87101449275362319</v>
      </c>
      <c r="K194" s="15">
        <f>IFERROR((E194+E195)/(I194),0)</f>
        <v>0.87101449275362319</v>
      </c>
      <c r="L194" s="13">
        <v>0.9</v>
      </c>
      <c r="M194" t="s">
        <v>15</v>
      </c>
      <c r="N194" s="6" t="str">
        <f>IF(M194="Y",IF(AND(E194=0,E195=0,E196=0),"N/A",
IF(AND(E194=0,E195&gt;0,E196=0),"Currently Meeting, Pending",
IF(AND(E194&gt;0,E195&gt;0,J194+0.005&gt;=L194),"Currently Meeting, Pending",
IF(AND(E194&gt;0,E195&gt;=0,E196&gt;=0,J196+0.005&gt;=L196),"Will Meet Goal",
IF(AND(E194&gt;=0,E195=0,E196&gt;0,K196&lt;L196),"Will Not Meet Goal",
IF(AND(E194&gt;=0,E195&gt;0,E196&gt;0,J195&lt;L195),"Currently Not Meeting, Pending",
"ERROR")))))),
IF(AND(E194=0,E195=0,E196=0),"N/A",
IF(AND(E194=0,E195&gt;0,E196=0),"Goal Met",
IF(AND(E194&gt;0,E195&gt;0,J194+0.005&gt;=L194),"Goal Met",
IF(AND(E194&gt;0,E195&gt;=0,E196&gt;=0,J196+0.005&gt;=L196),"Goal Met",
IF(AND(E194&gt;=0,E195=0,E196&gt;0,J196&lt;L196),"Goal Not Met",
IF(AND(E194&gt;=0,E195&gt;0,E196&gt;0,J195&lt;L195),"Goal Not Met","ERROR")
))))))</f>
        <v>Goal Not Met</v>
      </c>
      <c r="O194">
        <f>IF(M194="Y",(E194+E196),E194)</f>
        <v>601</v>
      </c>
      <c r="P194" s="7">
        <v>45930</v>
      </c>
      <c r="Q194" s="13">
        <f t="shared" ref="Q194:Q217" si="3">IFERROR(E194/I194,0)</f>
        <v>0.87101449275362319</v>
      </c>
    </row>
    <row r="195" spans="1:17" x14ac:dyDescent="0.25">
      <c r="A195">
        <v>2024</v>
      </c>
      <c r="B195" t="s">
        <v>20</v>
      </c>
      <c r="C195" t="s">
        <v>39</v>
      </c>
      <c r="D195" t="s">
        <v>16</v>
      </c>
      <c r="E195" s="6">
        <v>0</v>
      </c>
      <c r="F195" t="s">
        <v>66</v>
      </c>
      <c r="G195" t="s">
        <v>40</v>
      </c>
      <c r="I195">
        <f>SUM($E194:$E196)</f>
        <v>690</v>
      </c>
      <c r="J195" s="15">
        <f>IFERROR(E194/(E194+E196),"")</f>
        <v>0.87101449275362319</v>
      </c>
      <c r="K195" s="15">
        <f>IFERROR((E194+E195)/(I194),0)</f>
        <v>0.87101449275362319</v>
      </c>
      <c r="L195" s="13">
        <v>0.9</v>
      </c>
      <c r="M195" t="s">
        <v>15</v>
      </c>
      <c r="N195" s="6" t="str">
        <f>IF(M194="Y",IF(AND(E194=0,E195=0,E196=0),"N/A",
IF(AND(E194=0,E195&gt;0,E196=0),"Currently Meeting, Pending",
IF(AND(E194&gt;0,E195&gt;0,J194+0.005&gt;=L194),"Currently Meeting, Pending",
IF(AND(E194&gt;0,E195&gt;=0,E196&gt;=0,J196+0.005&gt;=L196),"Will Meet Goal",
IF(AND(E194&gt;=0,E195=0,E196&gt;0,K196&lt;L196),"Will Not Meet Goal",
IF(AND(E194&gt;=0,E195&gt;0,E196&gt;0,J195&lt;L195),"Currently Not Meeting, Pending",
"ERROR")))))),
IF(AND(E194=0,E195=0,E196=0),"N/A",
IF(AND(E194=0,E195&gt;0,E196=0),"Goal Met",
IF(AND(E194&gt;0,E195&gt;0,J194+0.005&gt;=L194),"Goal Met",
IF(AND(E194&gt;0,E195&gt;=0,E196&gt;=0,J196+0.005&gt;=L196),"Goal Met",
IF(AND(E194&gt;=0,E195=0,E196&gt;0,J196&lt;L196),"Goal Not Met",
IF(AND(E194&gt;=0,E195&gt;0,E196&gt;0,J195&lt;L195),"Goal Not Met","ERROR")
))))))</f>
        <v>Goal Not Met</v>
      </c>
      <c r="O195">
        <f>IF(M194="Y",(E194+E196),E194)</f>
        <v>601</v>
      </c>
      <c r="P195" s="7">
        <v>45930</v>
      </c>
      <c r="Q195" s="13">
        <f t="shared" si="3"/>
        <v>0</v>
      </c>
    </row>
    <row r="196" spans="1:17" x14ac:dyDescent="0.25">
      <c r="A196">
        <v>2024</v>
      </c>
      <c r="B196" t="s">
        <v>20</v>
      </c>
      <c r="C196" t="s">
        <v>39</v>
      </c>
      <c r="D196" t="s">
        <v>17</v>
      </c>
      <c r="E196" s="6">
        <v>89</v>
      </c>
      <c r="F196" t="s">
        <v>66</v>
      </c>
      <c r="G196" t="s">
        <v>40</v>
      </c>
      <c r="I196">
        <f>SUM($E194:$E196)</f>
        <v>690</v>
      </c>
      <c r="J196" s="15">
        <f>IFERROR(E194/(E194+E196),"")</f>
        <v>0.87101449275362319</v>
      </c>
      <c r="K196" s="15">
        <f>IFERROR((E194+E195)/(I194),0)</f>
        <v>0.87101449275362319</v>
      </c>
      <c r="L196" s="13">
        <v>0.9</v>
      </c>
      <c r="M196" t="s">
        <v>15</v>
      </c>
      <c r="N196" s="6" t="str">
        <f>IF(M194="Y",IF(AND(E194=0,E195=0,E196=0),"N/A",
IF(AND(E194=0,E195&gt;0,E196=0),"Currently Meeting, Pending",
IF(AND(E194&gt;0,E195&gt;0,J194+0.005&gt;=L194),"Currently Meeting, Pending",
IF(AND(E194&gt;0,E195&gt;=0,E196&gt;=0,J196+0.005&gt;=L196),"Will Meet Goal",
IF(AND(E194&gt;=0,E195=0,E196&gt;0,K196&lt;L196),"Will Not Meet Goal",
IF(AND(E194&gt;=0,E195&gt;0,E196&gt;0,J195&lt;L195),"Currently Not Meeting, Pending",
"ERROR")))))),
IF(AND(E194=0,E195=0,E196=0),"N/A",
IF(AND(E194=0,E195&gt;0,E196=0),"Goal Met",
IF(AND(E194&gt;0,E195&gt;0,J194+0.005&gt;=L194),"Goal Met",
IF(AND(E194&gt;0,E195&gt;=0,E196&gt;=0,J196+0.005&gt;=L196),"Goal Met",
IF(AND(E194&gt;=0,E195=0,E196&gt;0,J196&lt;L196),"Goal Not Met",
IF(AND(E194&gt;=0,E195&gt;0,E196&gt;0,J195&lt;L195),"Goal Not Met","ERROR")
))))))</f>
        <v>Goal Not Met</v>
      </c>
      <c r="O196">
        <f>IF(M194="Y",(E194+E196),E194)</f>
        <v>601</v>
      </c>
      <c r="P196" s="7">
        <v>45930</v>
      </c>
      <c r="Q196" s="13">
        <f t="shared" si="3"/>
        <v>0.12898550724637681</v>
      </c>
    </row>
    <row r="197" spans="1:17" x14ac:dyDescent="0.25">
      <c r="A197">
        <v>2024</v>
      </c>
      <c r="B197" t="s">
        <v>20</v>
      </c>
      <c r="C197" t="s">
        <v>41</v>
      </c>
      <c r="D197" t="s">
        <v>14</v>
      </c>
      <c r="E197" s="6">
        <v>706</v>
      </c>
      <c r="F197" t="s">
        <v>66</v>
      </c>
      <c r="G197" t="s">
        <v>40</v>
      </c>
      <c r="I197">
        <f>SUM($E197:$E199)</f>
        <v>786</v>
      </c>
      <c r="J197" s="15">
        <f>IFERROR(E197/(E197+E199),"")</f>
        <v>0.89821882951653942</v>
      </c>
      <c r="K197" s="15">
        <f>IFERROR((E197+E198)/(I197),0)</f>
        <v>0.89821882951653942</v>
      </c>
      <c r="L197" s="13">
        <v>0.9</v>
      </c>
      <c r="M197" t="s">
        <v>15</v>
      </c>
      <c r="N197" s="6" t="str">
        <f>IF(M197="Y",IF(AND(E197=0,E198=0,E199=0),"N/A",
IF(AND(E197=0,E198&gt;0,E199=0),"Currently Meeting, Pending",
IF(AND(E197&gt;0,E198&gt;0,J197+0.005&gt;=L197),"Currently Meeting, Pending",
IF(AND(E197&gt;0,E198&gt;=0,E199&gt;=0,J199+0.005&gt;=L199),"Will Meet Goal",
IF(AND(E197&gt;=0,E198=0,E199&gt;0,K199&lt;L199),"Will Not Meet Goal",
IF(AND(E197&gt;=0,E198&gt;0,E199&gt;0,J198&lt;L198),"Currently Not Meeting, Pending",
"ERROR")))))),
IF(AND(E197=0,E198=0,E199=0),"N/A",
IF(AND(E197=0,E198&gt;0,E199=0),"Goal Met",
IF(AND(E197&gt;0,E198&gt;0,J197+0.005&gt;=L197),"Goal Met",
IF(AND(E197&gt;0,E198&gt;=0,E199&gt;=0,J199+0.005&gt;=L199),"Goal Met",
IF(AND(E197&gt;=0,E198=0,E199&gt;0,J199&lt;L199),"Goal Not Met",
IF(AND(E197&gt;=0,E198&gt;0,E199&gt;0,J198&lt;L198),"Goal Not Met","ERROR")
))))))</f>
        <v>Goal Met</v>
      </c>
      <c r="O197">
        <f>IF(M197="Y",(E197+E199),E197)</f>
        <v>706</v>
      </c>
      <c r="P197" s="7">
        <v>45930</v>
      </c>
      <c r="Q197" s="13">
        <f t="shared" si="3"/>
        <v>0.89821882951653942</v>
      </c>
    </row>
    <row r="198" spans="1:17" x14ac:dyDescent="0.25">
      <c r="A198">
        <v>2024</v>
      </c>
      <c r="B198" t="s">
        <v>20</v>
      </c>
      <c r="C198" t="s">
        <v>41</v>
      </c>
      <c r="D198" t="s">
        <v>16</v>
      </c>
      <c r="E198" s="6">
        <v>0</v>
      </c>
      <c r="F198" t="s">
        <v>66</v>
      </c>
      <c r="G198" t="s">
        <v>40</v>
      </c>
      <c r="I198">
        <f>SUM($E197:$E199)</f>
        <v>786</v>
      </c>
      <c r="J198" s="15">
        <f>IFERROR(E197/(E197+E199),"")</f>
        <v>0.89821882951653942</v>
      </c>
      <c r="K198" s="15">
        <f>IFERROR((E197+E198)/(I197),0)</f>
        <v>0.89821882951653942</v>
      </c>
      <c r="L198" s="13">
        <v>0.9</v>
      </c>
      <c r="M198" t="s">
        <v>15</v>
      </c>
      <c r="N198" s="6" t="str">
        <f>IF(M197="Y",IF(AND(E197=0,E198=0,E199=0),"N/A",
IF(AND(E197=0,E198&gt;0,E199=0),"Currently Meeting, Pending",
IF(AND(E197&gt;0,E198&gt;0,J197+0.005&gt;=L197),"Currently Meeting, Pending",
IF(AND(E197&gt;0,E198&gt;=0,E199&gt;=0,J199+0.005&gt;=L199),"Will Meet Goal",
IF(AND(E197&gt;=0,E198=0,E199&gt;0,K199&lt;L199),"Will Not Meet Goal",
IF(AND(E197&gt;=0,E198&gt;0,E199&gt;0,J198&lt;L198),"Currently Not Meeting, Pending",
"ERROR")))))),
IF(AND(E197=0,E198=0,E199=0),"N/A",
IF(AND(E197=0,E198&gt;0,E199=0),"Goal Met",
IF(AND(E197&gt;0,E198&gt;0,J197+0.005&gt;=L197),"Goal Met",
IF(AND(E197&gt;0,E198&gt;=0,E199&gt;=0,J199+0.005&gt;=L199),"Goal Met",
IF(AND(E197&gt;=0,E198=0,E199&gt;0,J199&lt;L199),"Goal Not Met",
IF(AND(E197&gt;=0,E198&gt;0,E199&gt;0,J198&lt;L198),"Goal Not Met","ERROR")
))))))</f>
        <v>Goal Met</v>
      </c>
      <c r="O198">
        <f>IF(M197="Y",(E197+E199),E197)</f>
        <v>706</v>
      </c>
      <c r="P198" s="7">
        <v>45930</v>
      </c>
      <c r="Q198" s="13">
        <f t="shared" si="3"/>
        <v>0</v>
      </c>
    </row>
    <row r="199" spans="1:17" x14ac:dyDescent="0.25">
      <c r="A199">
        <v>2024</v>
      </c>
      <c r="B199" t="s">
        <v>20</v>
      </c>
      <c r="C199" t="s">
        <v>41</v>
      </c>
      <c r="D199" t="s">
        <v>17</v>
      </c>
      <c r="E199" s="6">
        <v>80</v>
      </c>
      <c r="F199" t="s">
        <v>66</v>
      </c>
      <c r="G199" t="s">
        <v>40</v>
      </c>
      <c r="I199">
        <f>SUM($E197:$E199)</f>
        <v>786</v>
      </c>
      <c r="J199" s="15">
        <f>IFERROR(E197/(E197+E199),"")</f>
        <v>0.89821882951653942</v>
      </c>
      <c r="K199" s="15">
        <f>IFERROR((E197+E198)/(I197),0)</f>
        <v>0.89821882951653942</v>
      </c>
      <c r="L199" s="13">
        <v>0.9</v>
      </c>
      <c r="M199" t="s">
        <v>15</v>
      </c>
      <c r="N199" s="6" t="str">
        <f>IF(M197="Y",IF(AND(E197=0,E198=0,E199=0),"N/A",
IF(AND(E197=0,E198&gt;0,E199=0),"Currently Meeting, Pending",
IF(AND(E197&gt;0,E198&gt;0,J197+0.005&gt;=L197),"Currently Meeting, Pending",
IF(AND(E197&gt;0,E198&gt;=0,E199&gt;=0,J199+0.005&gt;=L199),"Will Meet Goal",
IF(AND(E197&gt;=0,E198=0,E199&gt;0,K199&lt;L199),"Will Not Meet Goal",
IF(AND(E197&gt;=0,E198&gt;0,E199&gt;0,J198&lt;L198),"Currently Not Meeting, Pending",
"ERROR")))))),
IF(AND(E197=0,E198=0,E199=0),"N/A",
IF(AND(E197=0,E198&gt;0,E199=0),"Goal Met",
IF(AND(E197&gt;0,E198&gt;0,J197+0.005&gt;=L197),"Goal Met",
IF(AND(E197&gt;0,E198&gt;=0,E199&gt;=0,J199+0.005&gt;=L199),"Goal Met",
IF(AND(E197&gt;=0,E198=0,E199&gt;0,J199&lt;L199),"Goal Not Met",
IF(AND(E197&gt;=0,E198&gt;0,E199&gt;0,J198&lt;L198),"Goal Not Met","ERROR")
))))))</f>
        <v>Goal Met</v>
      </c>
      <c r="O199">
        <f>IF(M197="Y",(E197+E199),E197)</f>
        <v>706</v>
      </c>
      <c r="P199" s="7">
        <v>45930</v>
      </c>
      <c r="Q199" s="13">
        <f t="shared" si="3"/>
        <v>0.10178117048346055</v>
      </c>
    </row>
    <row r="200" spans="1:17" x14ac:dyDescent="0.25">
      <c r="A200">
        <v>2024</v>
      </c>
      <c r="B200" t="s">
        <v>20</v>
      </c>
      <c r="C200" t="s">
        <v>44</v>
      </c>
      <c r="D200" t="s">
        <v>14</v>
      </c>
      <c r="E200" s="6">
        <v>706</v>
      </c>
      <c r="F200" t="s">
        <v>66</v>
      </c>
      <c r="G200" t="s">
        <v>26</v>
      </c>
      <c r="I200">
        <f>SUM($E200:$E202)</f>
        <v>764</v>
      </c>
      <c r="J200" s="15">
        <f>IFERROR(E200/(E200+E202),"")</f>
        <v>0.9240837696335078</v>
      </c>
      <c r="K200" s="15">
        <f>IFERROR((E200+E201)/(I200),0)</f>
        <v>0.9240837696335078</v>
      </c>
      <c r="L200" s="13">
        <v>0.9</v>
      </c>
      <c r="M200" t="s">
        <v>15</v>
      </c>
      <c r="N200" s="6" t="str">
        <f>IF(M200="Y",IF(AND(E200=0,E201=0,E202=0),"N/A",
IF(AND(E200=0,E201&gt;0,E202=0),"Currently Meeting, Pending",
IF(AND(E200&gt;0,E201&gt;0,J200+0.005&gt;=L200),"Currently Meeting, Pending",
IF(AND(E200&gt;0,E201&gt;=0,E202&gt;=0,J202+0.005&gt;=L202),"Will Meet Goal",
IF(AND(E200&gt;=0,E201=0,E202&gt;0,K202&lt;L202),"Will Not Meet Goal",
IF(AND(E200&gt;=0,E201&gt;0,E202&gt;0,J201&lt;L201),"Currently Not Meeting, Pending",
"ERROR")))))),
IF(AND(E200=0,E201=0,E202=0),"N/A",
IF(AND(E200=0,E201&gt;0,E202=0),"Goal Met",
IF(AND(E200&gt;0,E201&gt;0,J200+0.005&gt;=L200),"Goal Met",
IF(AND(E200&gt;0,E201&gt;=0,E202&gt;=0,J202+0.005&gt;=L202),"Goal Met",
IF(AND(E200&gt;=0,E201=0,E202&gt;0,J202&lt;L202),"Goal Not Met",
IF(AND(E200&gt;=0,E201&gt;0,E202&gt;0,J201&lt;L201),"Goal Not Met","ERROR")
))))))</f>
        <v>Goal Met</v>
      </c>
      <c r="O200">
        <f>IF(M200="Y",(E200+E202),E200)</f>
        <v>706</v>
      </c>
      <c r="P200" s="7">
        <v>45930</v>
      </c>
      <c r="Q200" s="13">
        <f t="shared" si="3"/>
        <v>0.9240837696335078</v>
      </c>
    </row>
    <row r="201" spans="1:17" x14ac:dyDescent="0.25">
      <c r="A201">
        <v>2024</v>
      </c>
      <c r="B201" t="s">
        <v>20</v>
      </c>
      <c r="C201" t="s">
        <v>44</v>
      </c>
      <c r="D201" t="s">
        <v>16</v>
      </c>
      <c r="E201" s="6">
        <v>0</v>
      </c>
      <c r="F201" t="s">
        <v>66</v>
      </c>
      <c r="G201" t="s">
        <v>26</v>
      </c>
      <c r="I201">
        <f>SUM($E200:$E202)</f>
        <v>764</v>
      </c>
      <c r="J201" s="15">
        <f>IFERROR(E200/(E200+E202),"")</f>
        <v>0.9240837696335078</v>
      </c>
      <c r="K201" s="15">
        <f>IFERROR((E200+E201)/(I200),0)</f>
        <v>0.9240837696335078</v>
      </c>
      <c r="L201" s="13">
        <v>0.9</v>
      </c>
      <c r="M201" t="s">
        <v>15</v>
      </c>
      <c r="N201" s="6" t="str">
        <f>IF(M200="Y",IF(AND(E200=0,E201=0,E202=0),"N/A",
IF(AND(E200=0,E201&gt;0,E202=0),"Currently Meeting, Pending",
IF(AND(E200&gt;0,E201&gt;0,J200+0.005&gt;=L200),"Currently Meeting, Pending",
IF(AND(E200&gt;0,E201&gt;=0,E202&gt;=0,J202+0.005&gt;=L202),"Will Meet Goal",
IF(AND(E200&gt;=0,E201=0,E202&gt;0,K202&lt;L202),"Will Not Meet Goal",
IF(AND(E200&gt;=0,E201&gt;0,E202&gt;0,J201&lt;L201),"Currently Not Meeting, Pending",
"ERROR")))))),
IF(AND(E200=0,E201=0,E202=0),"N/A",
IF(AND(E200=0,E201&gt;0,E202=0),"Goal Met",
IF(AND(E200&gt;0,E201&gt;0,J200+0.005&gt;=L200),"Goal Met",
IF(AND(E200&gt;0,E201&gt;=0,E202&gt;=0,J202+0.005&gt;=L202),"Goal Met",
IF(AND(E200&gt;=0,E201=0,E202&gt;0,J202&lt;L202),"Goal Not Met",
IF(AND(E200&gt;=0,E201&gt;0,E202&gt;0,J201&lt;L201),"Goal Not Met","ERROR")
))))))</f>
        <v>Goal Met</v>
      </c>
      <c r="O201">
        <f>IF(M200="Y",(E200+E202),E200)</f>
        <v>706</v>
      </c>
      <c r="P201" s="7">
        <v>45930</v>
      </c>
      <c r="Q201" s="13">
        <f t="shared" si="3"/>
        <v>0</v>
      </c>
    </row>
    <row r="202" spans="1:17" x14ac:dyDescent="0.25">
      <c r="A202">
        <v>2024</v>
      </c>
      <c r="B202" t="s">
        <v>20</v>
      </c>
      <c r="C202" t="s">
        <v>44</v>
      </c>
      <c r="D202" t="s">
        <v>17</v>
      </c>
      <c r="E202" s="6">
        <v>58</v>
      </c>
      <c r="F202" t="s">
        <v>66</v>
      </c>
      <c r="G202" t="s">
        <v>26</v>
      </c>
      <c r="I202">
        <f>SUM($E200:$E202)</f>
        <v>764</v>
      </c>
      <c r="J202" s="15">
        <f>IFERROR(E200/(E200+E202),"")</f>
        <v>0.9240837696335078</v>
      </c>
      <c r="K202" s="15">
        <f>IFERROR((E200+E201)/(I200),0)</f>
        <v>0.9240837696335078</v>
      </c>
      <c r="L202" s="13">
        <v>0.9</v>
      </c>
      <c r="M202" t="s">
        <v>15</v>
      </c>
      <c r="N202" s="6" t="str">
        <f>IF(M200="Y",IF(AND(E200=0,E201=0,E202=0),"N/A",
IF(AND(E200=0,E201&gt;0,E202=0),"Currently Meeting, Pending",
IF(AND(E200&gt;0,E201&gt;0,J200+0.005&gt;=L200),"Currently Meeting, Pending",
IF(AND(E200&gt;0,E201&gt;=0,E202&gt;=0,J202+0.005&gt;=L202),"Will Meet Goal",
IF(AND(E200&gt;=0,E201=0,E202&gt;0,K202&lt;L202),"Will Not Meet Goal",
IF(AND(E200&gt;=0,E201&gt;0,E202&gt;0,J201&lt;L201),"Currently Not Meeting, Pending",
"ERROR")))))),
IF(AND(E200=0,E201=0,E202=0),"N/A",
IF(AND(E200=0,E201&gt;0,E202=0),"Goal Met",
IF(AND(E200&gt;0,E201&gt;0,J200+0.005&gt;=L200),"Goal Met",
IF(AND(E200&gt;0,E201&gt;=0,E202&gt;=0,J202+0.005&gt;=L202),"Goal Met",
IF(AND(E200&gt;=0,E201=0,E202&gt;0,J202&lt;L202),"Goal Not Met",
IF(AND(E200&gt;=0,E201&gt;0,E202&gt;0,J201&lt;L201),"Goal Not Met","ERROR")
))))))</f>
        <v>Goal Met</v>
      </c>
      <c r="O202">
        <f>IF(M200="Y",(E200+E202),E200)</f>
        <v>706</v>
      </c>
      <c r="P202" s="7">
        <v>45930</v>
      </c>
      <c r="Q202" s="13">
        <f t="shared" si="3"/>
        <v>7.5916230366492143E-2</v>
      </c>
    </row>
    <row r="203" spans="1:17" x14ac:dyDescent="0.25">
      <c r="A203">
        <v>2024</v>
      </c>
      <c r="B203" t="s">
        <v>20</v>
      </c>
      <c r="C203" t="s">
        <v>45</v>
      </c>
      <c r="D203" t="s">
        <v>14</v>
      </c>
      <c r="E203" s="6">
        <v>169</v>
      </c>
      <c r="F203" t="s">
        <v>66</v>
      </c>
      <c r="G203" t="s">
        <v>46</v>
      </c>
      <c r="I203">
        <f>SUM($E203:$E205)</f>
        <v>192</v>
      </c>
      <c r="J203" s="15">
        <f>IFERROR(E203/(E203+E205),"")</f>
        <v>0.88020833333333337</v>
      </c>
      <c r="K203" s="15">
        <f>IFERROR((E203+E204)/(I203),0)</f>
        <v>0.88020833333333337</v>
      </c>
      <c r="L203" s="13">
        <v>0.6</v>
      </c>
      <c r="M203" t="s">
        <v>15</v>
      </c>
      <c r="N203" s="6" t="str">
        <f>IF(M203="Y",IF(AND(E203=0,E204=0,E205=0),"N/A",
IF(AND(E203=0,E204&gt;0,E205=0),"Currently Meeting, Pending",
IF(AND(E203&gt;0,E204&gt;0,J203+0.005&gt;=L203),"Currently Meeting, Pending",
IF(AND(E203&gt;0,E204&gt;=0,E205&gt;=0,J205+0.005&gt;=L205),"Will Meet Goal",
IF(AND(E203&gt;=0,E204=0,E205&gt;0,K205&lt;L205),"Will Not Meet Goal",
IF(AND(E203&gt;=0,E204&gt;0,E205&gt;0,J204&lt;L204),"Currently Not Meeting, Pending",
"ERROR")))))),
IF(AND(E203=0,E204=0,E205=0),"N/A",
IF(AND(E203=0,E204&gt;0,E205=0),"Goal Met",
IF(AND(E203&gt;0,E204&gt;0,J203+0.005&gt;=L203),"Goal Met",
IF(AND(E203&gt;0,E204&gt;=0,E205&gt;=0,J205+0.005&gt;=L205),"Goal Met",
IF(AND(E203&gt;=0,E204=0,E205&gt;0,J205&lt;L205),"Goal Not Met",
IF(AND(E203&gt;=0,E204&gt;0,E205&gt;0,J204&lt;L204),"Goal Not Met","ERROR")
))))))</f>
        <v>Goal Met</v>
      </c>
      <c r="O203">
        <f>IF(M203="Y",(E203+E205),E203)</f>
        <v>169</v>
      </c>
      <c r="P203" s="7">
        <v>45930</v>
      </c>
      <c r="Q203" s="13">
        <f t="shared" si="3"/>
        <v>0.88020833333333337</v>
      </c>
    </row>
    <row r="204" spans="1:17" x14ac:dyDescent="0.25">
      <c r="A204">
        <v>2024</v>
      </c>
      <c r="B204" t="s">
        <v>20</v>
      </c>
      <c r="C204" t="s">
        <v>45</v>
      </c>
      <c r="D204" t="s">
        <v>16</v>
      </c>
      <c r="E204" s="6">
        <v>0</v>
      </c>
      <c r="F204" t="s">
        <v>66</v>
      </c>
      <c r="G204" t="s">
        <v>46</v>
      </c>
      <c r="I204">
        <f>SUM($E203:$E205)</f>
        <v>192</v>
      </c>
      <c r="J204" s="15">
        <f>IFERROR(E203/(E203+E205),"")</f>
        <v>0.88020833333333337</v>
      </c>
      <c r="K204" s="15">
        <f>IFERROR((E203+E204)/(I203),0)</f>
        <v>0.88020833333333337</v>
      </c>
      <c r="L204" s="13">
        <v>0.6</v>
      </c>
      <c r="M204" t="s">
        <v>15</v>
      </c>
      <c r="N204" s="6" t="str">
        <f>IF(M203="Y",IF(AND(E203=0,E204=0,E205=0),"N/A",
IF(AND(E203=0,E204&gt;0,E205=0),"Currently Meeting, Pending",
IF(AND(E203&gt;0,E204&gt;0,J203+0.005&gt;=L203),"Currently Meeting, Pending",
IF(AND(E203&gt;0,E204&gt;=0,E205&gt;=0,J205+0.005&gt;=L205),"Will Meet Goal",
IF(AND(E203&gt;=0,E204=0,E205&gt;0,K205&lt;L205),"Will Not Meet Goal",
IF(AND(E203&gt;=0,E204&gt;0,E205&gt;0,J204&lt;L204),"Currently Not Meeting, Pending",
"ERROR")))))),
IF(AND(E203=0,E204=0,E205=0),"N/A",
IF(AND(E203=0,E204&gt;0,E205=0),"Goal Met",
IF(AND(E203&gt;0,E204&gt;0,J203+0.005&gt;=L203),"Goal Met",
IF(AND(E203&gt;0,E204&gt;=0,E205&gt;=0,J205+0.005&gt;=L205),"Goal Met",
IF(AND(E203&gt;=0,E204=0,E205&gt;0,J205&lt;L205),"Goal Not Met",
IF(AND(E203&gt;=0,E204&gt;0,E205&gt;0,J204&lt;L204),"Goal Not Met","ERROR")
))))))</f>
        <v>Goal Met</v>
      </c>
      <c r="O204">
        <f>IF(M203="Y",(E203+E205),E203)</f>
        <v>169</v>
      </c>
      <c r="P204" s="7">
        <v>45930</v>
      </c>
      <c r="Q204" s="13">
        <f t="shared" si="3"/>
        <v>0</v>
      </c>
    </row>
    <row r="205" spans="1:17" x14ac:dyDescent="0.25">
      <c r="A205">
        <v>2024</v>
      </c>
      <c r="B205" t="s">
        <v>20</v>
      </c>
      <c r="C205" t="s">
        <v>45</v>
      </c>
      <c r="D205" t="s">
        <v>17</v>
      </c>
      <c r="E205" s="6">
        <v>23</v>
      </c>
      <c r="F205" t="s">
        <v>66</v>
      </c>
      <c r="G205" t="s">
        <v>46</v>
      </c>
      <c r="I205">
        <f>SUM($E203:$E205)</f>
        <v>192</v>
      </c>
      <c r="J205" s="15">
        <f>IFERROR(E203/(E203+E205),"")</f>
        <v>0.88020833333333337</v>
      </c>
      <c r="K205" s="15">
        <f>IFERROR((E203+E204)/(I203),0)</f>
        <v>0.88020833333333337</v>
      </c>
      <c r="L205" s="13">
        <v>0.6</v>
      </c>
      <c r="M205" t="s">
        <v>15</v>
      </c>
      <c r="N205" s="6" t="str">
        <f>IF(M203="Y",IF(AND(E203=0,E204=0,E205=0),"N/A",
IF(AND(E203=0,E204&gt;0,E205=0),"Currently Meeting, Pending",
IF(AND(E203&gt;0,E204&gt;0,J203+0.005&gt;=L203),"Currently Meeting, Pending",
IF(AND(E203&gt;0,E204&gt;=0,E205&gt;=0,J205+0.005&gt;=L205),"Will Meet Goal",
IF(AND(E203&gt;=0,E204=0,E205&gt;0,K205&lt;L205),"Will Not Meet Goal",
IF(AND(E203&gt;=0,E204&gt;0,E205&gt;0,J204&lt;L204),"Currently Not Meeting, Pending",
"ERROR")))))),
IF(AND(E203=0,E204=0,E205=0),"N/A",
IF(AND(E203=0,E204&gt;0,E205=0),"Goal Met",
IF(AND(E203&gt;0,E204&gt;0,J203+0.005&gt;=L203),"Goal Met",
IF(AND(E203&gt;0,E204&gt;=0,E205&gt;=0,J205+0.005&gt;=L205),"Goal Met",
IF(AND(E203&gt;=0,E204=0,E205&gt;0,J205&lt;L205),"Goal Not Met",
IF(AND(E203&gt;=0,E204&gt;0,E205&gt;0,J204&lt;L204),"Goal Not Met","ERROR")
))))))</f>
        <v>Goal Met</v>
      </c>
      <c r="O205">
        <f>IF(M203="Y",(E203+E205),E203)</f>
        <v>169</v>
      </c>
      <c r="P205" s="7">
        <v>45930</v>
      </c>
      <c r="Q205" s="13">
        <f t="shared" si="3"/>
        <v>0.11979166666666667</v>
      </c>
    </row>
    <row r="206" spans="1:17" x14ac:dyDescent="0.25">
      <c r="A206">
        <v>2024</v>
      </c>
      <c r="B206" t="s">
        <v>20</v>
      </c>
      <c r="C206" t="s">
        <v>47</v>
      </c>
      <c r="D206" t="s">
        <v>14</v>
      </c>
      <c r="E206" s="6">
        <v>461</v>
      </c>
      <c r="F206" t="s">
        <v>66</v>
      </c>
      <c r="G206" t="s">
        <v>46</v>
      </c>
      <c r="I206">
        <f>SUM($E206:$E208)</f>
        <v>512</v>
      </c>
      <c r="J206" s="15">
        <f>IFERROR(E206/(E206+E208),"")</f>
        <v>0.900390625</v>
      </c>
      <c r="K206" s="15">
        <f>IFERROR((E206+E207)/(I206),0)</f>
        <v>0.900390625</v>
      </c>
      <c r="L206" s="13">
        <v>0.6</v>
      </c>
      <c r="M206" t="s">
        <v>15</v>
      </c>
      <c r="N206" s="6" t="str">
        <f>IF(M206="Y",IF(AND(E206=0,E207=0,E208=0),"N/A",
IF(AND(E206=0,E207&gt;0,E208=0),"Currently Meeting, Pending",
IF(AND(E206&gt;0,E207&gt;0,J206+0.005&gt;=L206),"Currently Meeting, Pending",
IF(AND(E206&gt;0,E207&gt;=0,E208&gt;=0,J208+0.005&gt;=L208),"Will Meet Goal",
IF(AND(E206&gt;=0,E207=0,E208&gt;0,K208&lt;L208),"Will Not Meet Goal",
IF(AND(E206&gt;=0,E207&gt;0,E208&gt;0,J207&lt;L207),"Currently Not Meeting, Pending",
"ERROR")))))),
IF(AND(E206=0,E207=0,E208=0),"N/A",
IF(AND(E206=0,E207&gt;0,E208=0),"Goal Met",
IF(AND(E206&gt;0,E207&gt;0,J206+0.005&gt;=L206),"Goal Met",
IF(AND(E206&gt;0,E207&gt;=0,E208&gt;=0,J208+0.005&gt;=L208),"Goal Met",
IF(AND(E206&gt;=0,E207=0,E208&gt;0,J208&lt;L208),"Goal Not Met",
IF(AND(E206&gt;=0,E207&gt;0,E208&gt;0,J207&lt;L207),"Goal Not Met","ERROR")
))))))</f>
        <v>Goal Met</v>
      </c>
      <c r="O206">
        <f>IF(M206="Y",(E206+E208),E206)</f>
        <v>461</v>
      </c>
      <c r="P206" s="7">
        <v>45930</v>
      </c>
      <c r="Q206" s="13">
        <f t="shared" si="3"/>
        <v>0.900390625</v>
      </c>
    </row>
    <row r="207" spans="1:17" x14ac:dyDescent="0.25">
      <c r="A207">
        <v>2024</v>
      </c>
      <c r="B207" t="s">
        <v>20</v>
      </c>
      <c r="C207" t="s">
        <v>47</v>
      </c>
      <c r="D207" t="s">
        <v>16</v>
      </c>
      <c r="E207" s="6">
        <v>0</v>
      </c>
      <c r="F207" t="s">
        <v>66</v>
      </c>
      <c r="G207" t="s">
        <v>46</v>
      </c>
      <c r="I207">
        <f>SUM($E206:$E208)</f>
        <v>512</v>
      </c>
      <c r="J207" s="15">
        <f>IFERROR(E206/(E206+E208),"")</f>
        <v>0.900390625</v>
      </c>
      <c r="K207" s="15">
        <f>IFERROR((E206+E207)/(I206),0)</f>
        <v>0.900390625</v>
      </c>
      <c r="L207" s="13">
        <v>0.6</v>
      </c>
      <c r="M207" t="s">
        <v>15</v>
      </c>
      <c r="N207" s="6" t="str">
        <f>IF(M206="Y",IF(AND(E206=0,E207=0,E208=0),"N/A",
IF(AND(E206=0,E207&gt;0,E208=0),"Currently Meeting, Pending",
IF(AND(E206&gt;0,E207&gt;0,J206+0.005&gt;=L206),"Currently Meeting, Pending",
IF(AND(E206&gt;0,E207&gt;=0,E208&gt;=0,J208+0.005&gt;=L208),"Will Meet Goal",
IF(AND(E206&gt;=0,E207=0,E208&gt;0,K208&lt;L208),"Will Not Meet Goal",
IF(AND(E206&gt;=0,E207&gt;0,E208&gt;0,J207&lt;L207),"Currently Not Meeting, Pending",
"ERROR")))))),
IF(AND(E206=0,E207=0,E208=0),"N/A",
IF(AND(E206=0,E207&gt;0,E208=0),"Goal Met",
IF(AND(E206&gt;0,E207&gt;0,J206+0.005&gt;=L206),"Goal Met",
IF(AND(E206&gt;0,E207&gt;=0,E208&gt;=0,J208+0.005&gt;=L208),"Goal Met",
IF(AND(E206&gt;=0,E207=0,E208&gt;0,J208&lt;L208),"Goal Not Met",
IF(AND(E206&gt;=0,E207&gt;0,E208&gt;0,J207&lt;L207),"Goal Not Met","ERROR")
))))))</f>
        <v>Goal Met</v>
      </c>
      <c r="O207">
        <f>IF(M206="Y",(E206+E208),E206)</f>
        <v>461</v>
      </c>
      <c r="P207" s="7">
        <v>45930</v>
      </c>
      <c r="Q207" s="13">
        <f t="shared" si="3"/>
        <v>0</v>
      </c>
    </row>
    <row r="208" spans="1:17" x14ac:dyDescent="0.25">
      <c r="A208">
        <v>2024</v>
      </c>
      <c r="B208" t="s">
        <v>20</v>
      </c>
      <c r="C208" t="s">
        <v>47</v>
      </c>
      <c r="D208" t="s">
        <v>17</v>
      </c>
      <c r="E208" s="6">
        <v>51</v>
      </c>
      <c r="F208" t="s">
        <v>66</v>
      </c>
      <c r="G208" t="s">
        <v>46</v>
      </c>
      <c r="I208">
        <f>SUM($E206:$E208)</f>
        <v>512</v>
      </c>
      <c r="J208" s="15">
        <f>IFERROR(E206/(E206+E208),"")</f>
        <v>0.900390625</v>
      </c>
      <c r="K208" s="15">
        <f>IFERROR((E206+E207)/(I206),0)</f>
        <v>0.900390625</v>
      </c>
      <c r="L208" s="13">
        <v>0.6</v>
      </c>
      <c r="M208" t="s">
        <v>15</v>
      </c>
      <c r="N208" s="6" t="str">
        <f>IF(M206="Y",IF(AND(E206=0,E207=0,E208=0),"N/A",
IF(AND(E206=0,E207&gt;0,E208=0),"Currently Meeting, Pending",
IF(AND(E206&gt;0,E207&gt;0,J206+0.005&gt;=L206),"Currently Meeting, Pending",
IF(AND(E206&gt;0,E207&gt;=0,E208&gt;=0,J208+0.005&gt;=L208),"Will Meet Goal",
IF(AND(E206&gt;=0,E207=0,E208&gt;0,K208&lt;L208),"Will Not Meet Goal",
IF(AND(E206&gt;=0,E207&gt;0,E208&gt;0,J207&lt;L207),"Currently Not Meeting, Pending",
"ERROR")))))),
IF(AND(E206=0,E207=0,E208=0),"N/A",
IF(AND(E206=0,E207&gt;0,E208=0),"Goal Met",
IF(AND(E206&gt;0,E207&gt;0,J206+0.005&gt;=L206),"Goal Met",
IF(AND(E206&gt;0,E207&gt;=0,E208&gt;=0,J208+0.005&gt;=L208),"Goal Met",
IF(AND(E206&gt;=0,E207=0,E208&gt;0,J208&lt;L208),"Goal Not Met",
IF(AND(E206&gt;=0,E207&gt;0,E208&gt;0,J207&lt;L207),"Goal Not Met","ERROR")
))))))</f>
        <v>Goal Met</v>
      </c>
      <c r="O208">
        <f>IF(M206="Y",(E206+E208),E206)</f>
        <v>461</v>
      </c>
      <c r="P208" s="7">
        <v>45930</v>
      </c>
      <c r="Q208" s="13">
        <f t="shared" si="3"/>
        <v>9.9609375E-2</v>
      </c>
    </row>
    <row r="209" spans="1:17" x14ac:dyDescent="0.25">
      <c r="A209">
        <v>2024</v>
      </c>
      <c r="B209" t="s">
        <v>20</v>
      </c>
      <c r="C209" t="s">
        <v>48</v>
      </c>
      <c r="D209" t="s">
        <v>14</v>
      </c>
      <c r="E209" s="6">
        <v>163</v>
      </c>
      <c r="F209" t="s">
        <v>66</v>
      </c>
      <c r="G209" t="s">
        <v>30</v>
      </c>
      <c r="I209">
        <f>SUM($E209:$E211)</f>
        <v>181</v>
      </c>
      <c r="J209" s="15">
        <f>IFERROR(E209/(E209+E211),"")</f>
        <v>0.90055248618784534</v>
      </c>
      <c r="K209" s="15">
        <f>IFERROR((E209+E210)/(I209),0)</f>
        <v>0.90055248618784534</v>
      </c>
      <c r="L209" s="13">
        <v>0.9</v>
      </c>
      <c r="M209" t="s">
        <v>15</v>
      </c>
      <c r="N209" s="6" t="str">
        <f>IF(M209="Y",IF(AND(E209=0,E210=0,E211=0),"N/A",
IF(AND(E209=0,E210&gt;0,E211=0),"Currently Meeting, Pending",
IF(AND(E209&gt;0,E210&gt;0,J209+0.005&gt;=L209),"Currently Meeting, Pending",
IF(AND(E209&gt;0,E210&gt;=0,E211&gt;=0,J211+0.005&gt;=L211),"Will Meet Goal",
IF(AND(E209&gt;=0,E210=0,E211&gt;0,K211&lt;L211),"Will Not Meet Goal",
IF(AND(E209&gt;=0,E210&gt;0,E211&gt;0,J210&lt;L210),"Currently Not Meeting, Pending",
"ERROR")))))),
IF(AND(E209=0,E210=0,E211=0),"N/A",
IF(AND(E209=0,E210&gt;0,E211=0),"Goal Met",
IF(AND(E209&gt;0,E210&gt;0,J209+0.005&gt;=L209),"Goal Met",
IF(AND(E209&gt;0,E210&gt;=0,E211&gt;=0,J211+0.005&gt;=L211),"Goal Met",
IF(AND(E209&gt;=0,E210=0,E211&gt;0,J211&lt;L211),"Goal Not Met",
IF(AND(E209&gt;=0,E210&gt;0,E211&gt;0,J210&lt;L210),"Goal Not Met","ERROR")
))))))</f>
        <v>Goal Met</v>
      </c>
      <c r="O209">
        <f>IF(M209="Y",(E209+E211),E209)</f>
        <v>163</v>
      </c>
      <c r="P209" s="7">
        <v>45930</v>
      </c>
      <c r="Q209" s="13">
        <f t="shared" si="3"/>
        <v>0.90055248618784534</v>
      </c>
    </row>
    <row r="210" spans="1:17" x14ac:dyDescent="0.25">
      <c r="A210">
        <v>2024</v>
      </c>
      <c r="B210" t="s">
        <v>20</v>
      </c>
      <c r="C210" t="s">
        <v>48</v>
      </c>
      <c r="D210" t="s">
        <v>16</v>
      </c>
      <c r="E210" s="6">
        <v>0</v>
      </c>
      <c r="F210" t="s">
        <v>66</v>
      </c>
      <c r="G210" t="s">
        <v>30</v>
      </c>
      <c r="I210">
        <f>SUM($E209:$E211)</f>
        <v>181</v>
      </c>
      <c r="J210" s="15">
        <f>IFERROR(E209/(E209+E211),"")</f>
        <v>0.90055248618784534</v>
      </c>
      <c r="K210" s="15">
        <f>IFERROR((E209+E210)/(I209),0)</f>
        <v>0.90055248618784534</v>
      </c>
      <c r="L210" s="13">
        <v>0.9</v>
      </c>
      <c r="M210" t="s">
        <v>15</v>
      </c>
      <c r="N210" s="6" t="str">
        <f>IF(M209="Y",IF(AND(E209=0,E210=0,E211=0),"N/A",
IF(AND(E209=0,E210&gt;0,E211=0),"Currently Meeting, Pending",
IF(AND(E209&gt;0,E210&gt;0,J209+0.005&gt;=L209),"Currently Meeting, Pending",
IF(AND(E209&gt;0,E210&gt;=0,E211&gt;=0,J211+0.005&gt;=L211),"Will Meet Goal",
IF(AND(E209&gt;=0,E210=0,E211&gt;0,K211&lt;L211),"Will Not Meet Goal",
IF(AND(E209&gt;=0,E210&gt;0,E211&gt;0,J210&lt;L210),"Currently Not Meeting, Pending",
"ERROR")))))),
IF(AND(E209=0,E210=0,E211=0),"N/A",
IF(AND(E209=0,E210&gt;0,E211=0),"Goal Met",
IF(AND(E209&gt;0,E210&gt;0,J209+0.005&gt;=L209),"Goal Met",
IF(AND(E209&gt;0,E210&gt;=0,E211&gt;=0,J211+0.005&gt;=L211),"Goal Met",
IF(AND(E209&gt;=0,E210=0,E211&gt;0,J211&lt;L211),"Goal Not Met",
IF(AND(E209&gt;=0,E210&gt;0,E211&gt;0,J210&lt;L210),"Goal Not Met","ERROR")
))))))</f>
        <v>Goal Met</v>
      </c>
      <c r="O210">
        <f>IF(M209="Y",(E209+E211),E209)</f>
        <v>163</v>
      </c>
      <c r="P210" s="7">
        <v>45930</v>
      </c>
      <c r="Q210" s="13">
        <f t="shared" si="3"/>
        <v>0</v>
      </c>
    </row>
    <row r="211" spans="1:17" x14ac:dyDescent="0.25">
      <c r="A211">
        <v>2024</v>
      </c>
      <c r="B211" t="s">
        <v>20</v>
      </c>
      <c r="C211" t="s">
        <v>48</v>
      </c>
      <c r="D211" t="s">
        <v>17</v>
      </c>
      <c r="E211" s="6">
        <v>18</v>
      </c>
      <c r="F211" t="s">
        <v>66</v>
      </c>
      <c r="G211" t="s">
        <v>30</v>
      </c>
      <c r="I211">
        <f>SUM($E209:$E211)</f>
        <v>181</v>
      </c>
      <c r="J211" s="15">
        <f>IFERROR(E209/(E209+E211),"")</f>
        <v>0.90055248618784534</v>
      </c>
      <c r="K211" s="15">
        <f>IFERROR((E209+E210)/(I209),0)</f>
        <v>0.90055248618784534</v>
      </c>
      <c r="L211" s="13">
        <v>0.9</v>
      </c>
      <c r="M211" t="s">
        <v>15</v>
      </c>
      <c r="N211" s="6" t="str">
        <f>IF(M209="Y",IF(AND(E209=0,E210=0,E211=0),"N/A",
IF(AND(E209=0,E210&gt;0,E211=0),"Currently Meeting, Pending",
IF(AND(E209&gt;0,E210&gt;0,J209+0.005&gt;=L209),"Currently Meeting, Pending",
IF(AND(E209&gt;0,E210&gt;=0,E211&gt;=0,J211+0.005&gt;=L211),"Will Meet Goal",
IF(AND(E209&gt;=0,E210=0,E211&gt;0,K211&lt;L211),"Will Not Meet Goal",
IF(AND(E209&gt;=0,E210&gt;0,E211&gt;0,J210&lt;L210),"Currently Not Meeting, Pending",
"ERROR")))))),
IF(AND(E209=0,E210=0,E211=0),"N/A",
IF(AND(E209=0,E210&gt;0,E211=0),"Goal Met",
IF(AND(E209&gt;0,E210&gt;0,J209+0.005&gt;=L209),"Goal Met",
IF(AND(E209&gt;0,E210&gt;=0,E211&gt;=0,J211+0.005&gt;=L211),"Goal Met",
IF(AND(E209&gt;=0,E210=0,E211&gt;0,J211&lt;L211),"Goal Not Met",
IF(AND(E209&gt;=0,E210&gt;0,E211&gt;0,J210&lt;L210),"Goal Not Met","ERROR")
))))))</f>
        <v>Goal Met</v>
      </c>
      <c r="O211">
        <f>IF(M209="Y",(E209+E211),E209)</f>
        <v>163</v>
      </c>
      <c r="P211" s="7">
        <v>45930</v>
      </c>
      <c r="Q211" s="13">
        <f t="shared" si="3"/>
        <v>9.9447513812154692E-2</v>
      </c>
    </row>
    <row r="212" spans="1:17" x14ac:dyDescent="0.25">
      <c r="A212">
        <v>2024</v>
      </c>
      <c r="B212" t="s">
        <v>20</v>
      </c>
      <c r="C212" t="s">
        <v>49</v>
      </c>
      <c r="D212" t="s">
        <v>14</v>
      </c>
      <c r="E212" s="6">
        <v>61</v>
      </c>
      <c r="F212" t="s">
        <v>66</v>
      </c>
      <c r="G212" t="s">
        <v>40</v>
      </c>
      <c r="I212">
        <f>SUM($E212:$E214)</f>
        <v>63</v>
      </c>
      <c r="J212" s="15">
        <f>IFERROR(E212/(E212+E214),"")</f>
        <v>0.96825396825396826</v>
      </c>
      <c r="K212" s="15">
        <f>IFERROR((E212+E213)/(I212),0)</f>
        <v>0.96825396825396826</v>
      </c>
      <c r="L212" s="13">
        <v>0.6</v>
      </c>
      <c r="M212" t="s">
        <v>15</v>
      </c>
      <c r="N212" s="6" t="str">
        <f>IF(M212="Y",IF(AND(E212=0,E213=0,E214=0),"N/A",
IF(AND(E212=0,E213&gt;0,E214=0),"Currently Meeting, Pending",
IF(AND(E212&gt;0,E213&gt;0,J212+0.005&gt;=L212),"Currently Meeting, Pending",
IF(AND(E212&gt;0,E213&gt;=0,E214&gt;=0,J214+0.005&gt;=L214),"Will Meet Goal",
IF(AND(E212&gt;=0,E213=0,E214&gt;0,K214&lt;L214),"Will Not Meet Goal",
IF(AND(E212&gt;=0,E213&gt;0,E214&gt;0,J213&lt;L213),"Currently Not Meeting, Pending",
"ERROR")))))),
IF(AND(E212=0,E213=0,E214=0),"N/A",
IF(AND(E212=0,E213&gt;0,E214=0),"Goal Met",
IF(AND(E212&gt;0,E213&gt;0,J212+0.005&gt;=L212),"Goal Met",
IF(AND(E212&gt;0,E213&gt;=0,E214&gt;=0,J214+0.005&gt;=L214),"Goal Met",
IF(AND(E212&gt;=0,E213=0,E214&gt;0,J214&lt;L214),"Goal Not Met",
IF(AND(E212&gt;=0,E213&gt;0,E214&gt;0,J213&lt;L213),"Goal Not Met","ERROR")
))))))</f>
        <v>Goal Met</v>
      </c>
      <c r="O212">
        <f>IF(M212="Y",(E212+E214),E212)</f>
        <v>61</v>
      </c>
      <c r="P212" s="7">
        <v>45930</v>
      </c>
      <c r="Q212" s="13">
        <f t="shared" si="3"/>
        <v>0.96825396825396826</v>
      </c>
    </row>
    <row r="213" spans="1:17" x14ac:dyDescent="0.25">
      <c r="A213">
        <v>2024</v>
      </c>
      <c r="B213" t="s">
        <v>20</v>
      </c>
      <c r="C213" t="s">
        <v>49</v>
      </c>
      <c r="D213" t="s">
        <v>16</v>
      </c>
      <c r="E213" s="6">
        <v>0</v>
      </c>
      <c r="F213" t="s">
        <v>66</v>
      </c>
      <c r="G213" t="s">
        <v>40</v>
      </c>
      <c r="I213">
        <f>SUM($E212:$E214)</f>
        <v>63</v>
      </c>
      <c r="J213" s="15">
        <f>IFERROR(E212/(E212+E214),"")</f>
        <v>0.96825396825396826</v>
      </c>
      <c r="K213" s="15">
        <f>IFERROR((E212+E213)/(I212),0)</f>
        <v>0.96825396825396826</v>
      </c>
      <c r="L213" s="13">
        <v>0.6</v>
      </c>
      <c r="M213" t="s">
        <v>15</v>
      </c>
      <c r="N213" s="6" t="str">
        <f>IF(M212="Y",IF(AND(E212=0,E213=0,E214=0),"N/A",
IF(AND(E212=0,E213&gt;0,E214=0),"Currently Meeting, Pending",
IF(AND(E212&gt;0,E213&gt;0,J212+0.005&gt;=L212),"Currently Meeting, Pending",
IF(AND(E212&gt;0,E213&gt;=0,E214&gt;=0,J214+0.005&gt;=L214),"Will Meet Goal",
IF(AND(E212&gt;=0,E213=0,E214&gt;0,K214&lt;L214),"Will Not Meet Goal",
IF(AND(E212&gt;=0,E213&gt;0,E214&gt;0,J213&lt;L213),"Currently Not Meeting, Pending",
"ERROR")))))),
IF(AND(E212=0,E213=0,E214=0),"N/A",
IF(AND(E212=0,E213&gt;0,E214=0),"Goal Met",
IF(AND(E212&gt;0,E213&gt;0,J212+0.005&gt;=L212),"Goal Met",
IF(AND(E212&gt;0,E213&gt;=0,E214&gt;=0,J214+0.005&gt;=L214),"Goal Met",
IF(AND(E212&gt;=0,E213=0,E214&gt;0,J214&lt;L214),"Goal Not Met",
IF(AND(E212&gt;=0,E213&gt;0,E214&gt;0,J213&lt;L213),"Goal Not Met","ERROR")
))))))</f>
        <v>Goal Met</v>
      </c>
      <c r="O213">
        <f>IF(M212="Y",(E212+E214),E212)</f>
        <v>61</v>
      </c>
      <c r="P213" s="7">
        <v>45930</v>
      </c>
      <c r="Q213" s="13">
        <f t="shared" si="3"/>
        <v>0</v>
      </c>
    </row>
    <row r="214" spans="1:17" x14ac:dyDescent="0.25">
      <c r="A214">
        <v>2024</v>
      </c>
      <c r="B214" t="s">
        <v>20</v>
      </c>
      <c r="C214" t="s">
        <v>49</v>
      </c>
      <c r="D214" t="s">
        <v>17</v>
      </c>
      <c r="E214" s="6">
        <v>2</v>
      </c>
      <c r="F214" t="s">
        <v>66</v>
      </c>
      <c r="G214" t="s">
        <v>40</v>
      </c>
      <c r="I214">
        <f>SUM($E212:$E214)</f>
        <v>63</v>
      </c>
      <c r="J214" s="15">
        <f>IFERROR(E212/(E212+E214),"")</f>
        <v>0.96825396825396826</v>
      </c>
      <c r="K214" s="15">
        <f>IFERROR((E212+E213)/(I212),0)</f>
        <v>0.96825396825396826</v>
      </c>
      <c r="L214" s="13">
        <v>0.6</v>
      </c>
      <c r="M214" t="s">
        <v>15</v>
      </c>
      <c r="N214" s="6" t="str">
        <f>IF(M212="Y",IF(AND(E212=0,E213=0,E214=0),"N/A",
IF(AND(E212=0,E213&gt;0,E214=0),"Currently Meeting, Pending",
IF(AND(E212&gt;0,E213&gt;0,J212+0.005&gt;=L212),"Currently Meeting, Pending",
IF(AND(E212&gt;0,E213&gt;=0,E214&gt;=0,J214+0.005&gt;=L214),"Will Meet Goal",
IF(AND(E212&gt;=0,E213=0,E214&gt;0,K214&lt;L214),"Will Not Meet Goal",
IF(AND(E212&gt;=0,E213&gt;0,E214&gt;0,J213&lt;L213),"Currently Not Meeting, Pending",
"ERROR")))))),
IF(AND(E212=0,E213=0,E214=0),"N/A",
IF(AND(E212=0,E213&gt;0,E214=0),"Goal Met",
IF(AND(E212&gt;0,E213&gt;0,J212+0.005&gt;=L212),"Goal Met",
IF(AND(E212&gt;0,E213&gt;=0,E214&gt;=0,J214+0.005&gt;=L214),"Goal Met",
IF(AND(E212&gt;=0,E213=0,E214&gt;0,J214&lt;L214),"Goal Not Met",
IF(AND(E212&gt;=0,E213&gt;0,E214&gt;0,J213&lt;L213),"Goal Not Met","ERROR")
))))))</f>
        <v>Goal Met</v>
      </c>
      <c r="O214">
        <f>IF(M212="Y",(E212+E214),E212)</f>
        <v>61</v>
      </c>
      <c r="P214" s="7">
        <v>45930</v>
      </c>
      <c r="Q214" s="13">
        <f t="shared" si="3"/>
        <v>3.1746031746031744E-2</v>
      </c>
    </row>
    <row r="215" spans="1:17" x14ac:dyDescent="0.25">
      <c r="A215">
        <v>2024</v>
      </c>
      <c r="B215" t="s">
        <v>20</v>
      </c>
      <c r="C215" t="s">
        <v>50</v>
      </c>
      <c r="D215" t="s">
        <v>14</v>
      </c>
      <c r="E215" s="6">
        <v>63</v>
      </c>
      <c r="F215" t="s">
        <v>66</v>
      </c>
      <c r="G215" t="s">
        <v>40</v>
      </c>
      <c r="I215">
        <f>SUM($E215:$E217)</f>
        <v>65</v>
      </c>
      <c r="J215" s="15">
        <f>IFERROR(E215/(E215+E217),"")</f>
        <v>0.96923076923076923</v>
      </c>
      <c r="K215" s="15">
        <f>IFERROR((E215+E216)/(I215),0)</f>
        <v>0.96923076923076923</v>
      </c>
      <c r="L215" s="13">
        <v>0.6</v>
      </c>
      <c r="M215" t="s">
        <v>15</v>
      </c>
      <c r="N215" s="6" t="str">
        <f>IF(M215="Y",IF(AND(E215=0,E216=0,E217=0),"N/A",
IF(AND(E215=0,E216&gt;0,E217=0),"Currently Meeting, Pending",
IF(AND(E215&gt;0,E216&gt;0,J215+0.005&gt;=L215),"Currently Meeting, Pending",
IF(AND(E215&gt;0,E216&gt;=0,E217&gt;=0,J217+0.005&gt;=L217),"Will Meet Goal",
IF(AND(E215&gt;=0,E216=0,E217&gt;0,K217&lt;L217),"Will Not Meet Goal",
IF(AND(E215&gt;=0,E216&gt;0,E217&gt;0,J216&lt;L216),"Currently Not Meeting, Pending",
"ERROR")))))),
IF(AND(E215=0,E216=0,E217=0),"N/A",
IF(AND(E215=0,E216&gt;0,E217=0),"Goal Met",
IF(AND(E215&gt;0,E216&gt;0,J215+0.005&gt;=L215),"Goal Met",
IF(AND(E215&gt;0,E216&gt;=0,E217&gt;=0,J217+0.005&gt;=L217),"Goal Met",
IF(AND(E215&gt;=0,E216=0,E217&gt;0,J217&lt;L217),"Goal Not Met",
IF(AND(E215&gt;=0,E216&gt;0,E217&gt;0,J216&lt;L216),"Goal Not Met","ERROR")
))))))</f>
        <v>Goal Met</v>
      </c>
      <c r="O215">
        <f>IF(M215="Y",(E215+E217),E215)</f>
        <v>63</v>
      </c>
      <c r="P215" s="7">
        <v>45930</v>
      </c>
      <c r="Q215" s="13">
        <f t="shared" si="3"/>
        <v>0.96923076923076923</v>
      </c>
    </row>
    <row r="216" spans="1:17" x14ac:dyDescent="0.25">
      <c r="A216">
        <v>2024</v>
      </c>
      <c r="B216" t="s">
        <v>20</v>
      </c>
      <c r="C216" t="s">
        <v>50</v>
      </c>
      <c r="D216" t="s">
        <v>16</v>
      </c>
      <c r="E216" s="6">
        <v>0</v>
      </c>
      <c r="F216" t="s">
        <v>66</v>
      </c>
      <c r="G216" t="s">
        <v>40</v>
      </c>
      <c r="I216">
        <f>SUM($E215:$E217)</f>
        <v>65</v>
      </c>
      <c r="J216" s="15">
        <f>IFERROR(E215/(E215+E217),"")</f>
        <v>0.96923076923076923</v>
      </c>
      <c r="K216" s="15">
        <f>IFERROR((E215+E216)/(I215),0)</f>
        <v>0.96923076923076923</v>
      </c>
      <c r="L216" s="13">
        <v>0.6</v>
      </c>
      <c r="M216" t="s">
        <v>15</v>
      </c>
      <c r="N216" s="6" t="str">
        <f>IF(M215="Y",IF(AND(E215=0,E216=0,E217=0),"N/A",
IF(AND(E215=0,E216&gt;0,E217=0),"Currently Meeting, Pending",
IF(AND(E215&gt;0,E216&gt;0,J215+0.005&gt;=L215),"Currently Meeting, Pending",
IF(AND(E215&gt;0,E216&gt;=0,E217&gt;=0,J217+0.005&gt;=L217),"Will Meet Goal",
IF(AND(E215&gt;=0,E216=0,E217&gt;0,K217&lt;L217),"Will Not Meet Goal",
IF(AND(E215&gt;=0,E216&gt;0,E217&gt;0,J216&lt;L216),"Currently Not Meeting, Pending",
"ERROR")))))),
IF(AND(E215=0,E216=0,E217=0),"N/A",
IF(AND(E215=0,E216&gt;0,E217=0),"Goal Met",
IF(AND(E215&gt;0,E216&gt;0,J215+0.005&gt;=L215),"Goal Met",
IF(AND(E215&gt;0,E216&gt;=0,E217&gt;=0,J217+0.005&gt;=L217),"Goal Met",
IF(AND(E215&gt;=0,E216=0,E217&gt;0,J217&lt;L217),"Goal Not Met",
IF(AND(E215&gt;=0,E216&gt;0,E217&gt;0,J216&lt;L216),"Goal Not Met","ERROR")
))))))</f>
        <v>Goal Met</v>
      </c>
      <c r="O216">
        <f>IF(M215="Y",(E215+E217),E215)</f>
        <v>63</v>
      </c>
      <c r="P216" s="7">
        <v>45930</v>
      </c>
      <c r="Q216" s="13">
        <f t="shared" si="3"/>
        <v>0</v>
      </c>
    </row>
    <row r="217" spans="1:17" x14ac:dyDescent="0.25">
      <c r="A217">
        <v>2024</v>
      </c>
      <c r="B217" t="s">
        <v>20</v>
      </c>
      <c r="C217" t="s">
        <v>50</v>
      </c>
      <c r="D217" t="s">
        <v>17</v>
      </c>
      <c r="E217" s="6">
        <v>2</v>
      </c>
      <c r="F217" t="s">
        <v>66</v>
      </c>
      <c r="G217" t="s">
        <v>40</v>
      </c>
      <c r="I217">
        <f>SUM($E215:$E217)</f>
        <v>65</v>
      </c>
      <c r="J217" s="15">
        <f>IFERROR(E215/(E215+E217),"")</f>
        <v>0.96923076923076923</v>
      </c>
      <c r="K217" s="15">
        <f>IFERROR((E215+E216)/(I215),0)</f>
        <v>0.96923076923076923</v>
      </c>
      <c r="L217" s="13">
        <v>0.6</v>
      </c>
      <c r="M217" t="s">
        <v>15</v>
      </c>
      <c r="N217" s="6" t="str">
        <f>IF(M215="Y",IF(AND(E215=0,E216=0,E217=0),"N/A",
IF(AND(E215=0,E216&gt;0,E217=0),"Currently Meeting, Pending",
IF(AND(E215&gt;0,E216&gt;0,J215+0.005&gt;=L215),"Currently Meeting, Pending",
IF(AND(E215&gt;0,E216&gt;=0,E217&gt;=0,J217+0.005&gt;=L217),"Will Meet Goal",
IF(AND(E215&gt;=0,E216=0,E217&gt;0,K217&lt;L217),"Will Not Meet Goal",
IF(AND(E215&gt;=0,E216&gt;0,E217&gt;0,J216&lt;L216),"Currently Not Meeting, Pending",
"ERROR")))))),
IF(AND(E215=0,E216=0,E217=0),"N/A",
IF(AND(E215=0,E216&gt;0,E217=0),"Goal Met",
IF(AND(E215&gt;0,E216&gt;0,J215+0.005&gt;=L215),"Goal Met",
IF(AND(E215&gt;0,E216&gt;=0,E217&gt;=0,J217+0.005&gt;=L217),"Goal Met",
IF(AND(E215&gt;=0,E216=0,E217&gt;0,J217&lt;L217),"Goal Not Met",
IF(AND(E215&gt;=0,E216&gt;0,E217&gt;0,J216&lt;L216),"Goal Not Met","ERROR")
))))))</f>
        <v>Goal Met</v>
      </c>
      <c r="O217">
        <f>IF(M215="Y",(E215+E217),E215)</f>
        <v>63</v>
      </c>
      <c r="P217" s="7">
        <v>45930</v>
      </c>
      <c r="Q217" s="13">
        <f t="shared" si="3"/>
        <v>3.0769230769230771E-2</v>
      </c>
    </row>
    <row r="218" spans="1:17" x14ac:dyDescent="0.25">
      <c r="A218">
        <v>2025</v>
      </c>
      <c r="B218" t="s">
        <v>20</v>
      </c>
      <c r="C218" t="s">
        <v>21</v>
      </c>
      <c r="D218" t="s">
        <v>14</v>
      </c>
      <c r="E218">
        <v>1545</v>
      </c>
      <c r="F218" t="s">
        <v>66</v>
      </c>
      <c r="G218" t="s">
        <v>55</v>
      </c>
      <c r="H218" t="s">
        <v>71</v>
      </c>
      <c r="I218">
        <v>1612</v>
      </c>
      <c r="J218" s="13">
        <v>0.95843672456575679</v>
      </c>
      <c r="K218" s="13">
        <v>0.95843672456575679</v>
      </c>
      <c r="L218" s="13">
        <v>0.9</v>
      </c>
      <c r="M218" t="s">
        <v>51</v>
      </c>
      <c r="N218" t="s">
        <v>53</v>
      </c>
      <c r="O218" s="16">
        <v>1612</v>
      </c>
      <c r="P218" s="7">
        <v>46112</v>
      </c>
      <c r="Q218" s="13">
        <v>0.95843672456575679</v>
      </c>
    </row>
    <row r="219" spans="1:17" x14ac:dyDescent="0.25">
      <c r="A219">
        <v>2025</v>
      </c>
      <c r="B219" t="s">
        <v>20</v>
      </c>
      <c r="C219" t="s">
        <v>21</v>
      </c>
      <c r="D219" t="s">
        <v>16</v>
      </c>
      <c r="E219">
        <v>0</v>
      </c>
      <c r="F219" t="s">
        <v>66</v>
      </c>
      <c r="G219" t="s">
        <v>55</v>
      </c>
      <c r="H219" t="s">
        <v>71</v>
      </c>
      <c r="I219">
        <v>1612</v>
      </c>
      <c r="J219" s="13">
        <v>0.95843672456575679</v>
      </c>
      <c r="K219" s="13">
        <v>0.95843672456575679</v>
      </c>
      <c r="L219" s="13">
        <v>0.9</v>
      </c>
      <c r="M219" t="s">
        <v>51</v>
      </c>
      <c r="N219" t="s">
        <v>53</v>
      </c>
      <c r="O219" s="16">
        <v>1612</v>
      </c>
      <c r="P219" s="7">
        <v>46112</v>
      </c>
      <c r="Q219" s="13">
        <v>0</v>
      </c>
    </row>
    <row r="220" spans="1:17" x14ac:dyDescent="0.25">
      <c r="A220">
        <v>2025</v>
      </c>
      <c r="B220" t="s">
        <v>20</v>
      </c>
      <c r="C220" t="s">
        <v>21</v>
      </c>
      <c r="D220" t="s">
        <v>17</v>
      </c>
      <c r="E220">
        <v>67</v>
      </c>
      <c r="F220" t="s">
        <v>66</v>
      </c>
      <c r="G220" t="s">
        <v>55</v>
      </c>
      <c r="H220" t="s">
        <v>71</v>
      </c>
      <c r="I220">
        <v>1612</v>
      </c>
      <c r="J220" s="13">
        <v>0.95843672456575679</v>
      </c>
      <c r="K220" s="13">
        <v>0.95843672456575679</v>
      </c>
      <c r="L220" s="13">
        <v>0.9</v>
      </c>
      <c r="M220" t="s">
        <v>51</v>
      </c>
      <c r="N220" t="s">
        <v>53</v>
      </c>
      <c r="O220" s="16">
        <v>1612</v>
      </c>
      <c r="P220" s="7">
        <v>46112</v>
      </c>
      <c r="Q220" s="13">
        <v>4.1563275434243173E-2</v>
      </c>
    </row>
    <row r="221" spans="1:17" x14ac:dyDescent="0.25">
      <c r="A221">
        <v>2025</v>
      </c>
      <c r="B221" t="s">
        <v>20</v>
      </c>
      <c r="C221" t="s">
        <v>23</v>
      </c>
      <c r="D221" t="s">
        <v>14</v>
      </c>
      <c r="E221">
        <v>259</v>
      </c>
      <c r="F221" t="s">
        <v>68</v>
      </c>
      <c r="G221" t="s">
        <v>56</v>
      </c>
      <c r="H221" t="s">
        <v>72</v>
      </c>
      <c r="I221">
        <v>273</v>
      </c>
      <c r="J221" s="13">
        <v>0.94871794871794868</v>
      </c>
      <c r="K221" s="13">
        <v>0.94871794871794868</v>
      </c>
      <c r="L221" s="13">
        <v>0.9</v>
      </c>
      <c r="M221" t="s">
        <v>51</v>
      </c>
      <c r="N221" t="s">
        <v>53</v>
      </c>
      <c r="O221" s="16">
        <v>273</v>
      </c>
      <c r="P221" s="7">
        <v>46112</v>
      </c>
      <c r="Q221" s="13">
        <v>0.94871794871794868</v>
      </c>
    </row>
    <row r="222" spans="1:17" x14ac:dyDescent="0.25">
      <c r="A222">
        <v>2025</v>
      </c>
      <c r="B222" t="s">
        <v>20</v>
      </c>
      <c r="C222" t="s">
        <v>23</v>
      </c>
      <c r="D222" t="s">
        <v>16</v>
      </c>
      <c r="E222">
        <v>0</v>
      </c>
      <c r="F222" t="s">
        <v>68</v>
      </c>
      <c r="G222" t="s">
        <v>56</v>
      </c>
      <c r="H222" t="s">
        <v>72</v>
      </c>
      <c r="I222">
        <v>273</v>
      </c>
      <c r="J222" s="13">
        <v>0.94871794871794868</v>
      </c>
      <c r="K222" s="13">
        <v>0.94871794871794868</v>
      </c>
      <c r="L222" s="13">
        <v>0.9</v>
      </c>
      <c r="M222" t="s">
        <v>51</v>
      </c>
      <c r="N222" t="s">
        <v>53</v>
      </c>
      <c r="O222" s="16">
        <v>273</v>
      </c>
      <c r="P222" s="7">
        <v>46112</v>
      </c>
      <c r="Q222" s="13">
        <v>0</v>
      </c>
    </row>
    <row r="223" spans="1:17" x14ac:dyDescent="0.25">
      <c r="A223">
        <v>2025</v>
      </c>
      <c r="B223" t="s">
        <v>20</v>
      </c>
      <c r="C223" t="s">
        <v>23</v>
      </c>
      <c r="D223" t="s">
        <v>17</v>
      </c>
      <c r="E223">
        <v>14</v>
      </c>
      <c r="F223" t="s">
        <v>68</v>
      </c>
      <c r="G223" t="s">
        <v>56</v>
      </c>
      <c r="H223" t="s">
        <v>72</v>
      </c>
      <c r="I223">
        <v>273</v>
      </c>
      <c r="J223" s="13">
        <v>0.94871794871794868</v>
      </c>
      <c r="K223" s="13">
        <v>0.94871794871794868</v>
      </c>
      <c r="L223" s="13">
        <v>0.9</v>
      </c>
      <c r="M223" t="s">
        <v>51</v>
      </c>
      <c r="N223" t="s">
        <v>53</v>
      </c>
      <c r="O223" s="16">
        <v>273</v>
      </c>
      <c r="P223" s="7">
        <v>46112</v>
      </c>
      <c r="Q223" s="13">
        <v>5.128205128205128E-2</v>
      </c>
    </row>
    <row r="224" spans="1:17" x14ac:dyDescent="0.25">
      <c r="A224">
        <v>2025</v>
      </c>
      <c r="B224" t="s">
        <v>20</v>
      </c>
      <c r="C224" t="s">
        <v>42</v>
      </c>
      <c r="D224" t="s">
        <v>14</v>
      </c>
      <c r="E224">
        <v>243</v>
      </c>
      <c r="F224" t="s">
        <v>68</v>
      </c>
      <c r="G224" t="s">
        <v>56</v>
      </c>
      <c r="H224" t="s">
        <v>72</v>
      </c>
      <c r="I224">
        <v>250</v>
      </c>
      <c r="J224" s="13">
        <v>0.97199999999999998</v>
      </c>
      <c r="K224" s="13">
        <v>0.97199999999999998</v>
      </c>
      <c r="L224" s="13">
        <v>0.9</v>
      </c>
      <c r="M224" t="s">
        <v>51</v>
      </c>
      <c r="N224" t="s">
        <v>53</v>
      </c>
      <c r="O224" s="16">
        <v>250</v>
      </c>
      <c r="P224" s="7">
        <v>46112</v>
      </c>
      <c r="Q224" s="13">
        <v>0.97199999999999998</v>
      </c>
    </row>
    <row r="225" spans="1:18" x14ac:dyDescent="0.25">
      <c r="A225">
        <v>2025</v>
      </c>
      <c r="B225" t="s">
        <v>20</v>
      </c>
      <c r="C225" t="s">
        <v>42</v>
      </c>
      <c r="D225" t="s">
        <v>16</v>
      </c>
      <c r="E225">
        <v>0</v>
      </c>
      <c r="F225" t="s">
        <v>68</v>
      </c>
      <c r="G225" t="s">
        <v>56</v>
      </c>
      <c r="H225" t="s">
        <v>72</v>
      </c>
      <c r="I225">
        <v>250</v>
      </c>
      <c r="J225" s="13">
        <v>0.97199999999999998</v>
      </c>
      <c r="K225" s="13">
        <v>0.97199999999999998</v>
      </c>
      <c r="L225" s="13">
        <v>0.9</v>
      </c>
      <c r="M225" t="s">
        <v>51</v>
      </c>
      <c r="N225" t="s">
        <v>53</v>
      </c>
      <c r="O225" s="16">
        <v>250</v>
      </c>
      <c r="P225" s="7">
        <v>46112</v>
      </c>
      <c r="Q225" s="13">
        <v>0</v>
      </c>
    </row>
    <row r="226" spans="1:18" x14ac:dyDescent="0.25">
      <c r="A226">
        <v>2025</v>
      </c>
      <c r="B226" t="s">
        <v>20</v>
      </c>
      <c r="C226" t="s">
        <v>42</v>
      </c>
      <c r="D226" t="s">
        <v>17</v>
      </c>
      <c r="E226">
        <v>7</v>
      </c>
      <c r="F226" t="s">
        <v>68</v>
      </c>
      <c r="G226" t="s">
        <v>56</v>
      </c>
      <c r="H226" t="s">
        <v>72</v>
      </c>
      <c r="I226">
        <v>250</v>
      </c>
      <c r="J226" s="13">
        <v>0.97199999999999998</v>
      </c>
      <c r="K226" s="13">
        <v>0.97199999999999998</v>
      </c>
      <c r="L226" s="13">
        <v>0.9</v>
      </c>
      <c r="M226" t="s">
        <v>51</v>
      </c>
      <c r="N226" t="s">
        <v>53</v>
      </c>
      <c r="O226" s="16">
        <v>250</v>
      </c>
      <c r="P226" s="7">
        <v>46112</v>
      </c>
      <c r="Q226" s="13">
        <v>2.8000000000000001E-2</v>
      </c>
    </row>
    <row r="227" spans="1:18" x14ac:dyDescent="0.25">
      <c r="A227">
        <v>2025</v>
      </c>
      <c r="B227" t="s">
        <v>20</v>
      </c>
      <c r="C227" t="s">
        <v>43</v>
      </c>
      <c r="D227" t="s">
        <v>14</v>
      </c>
      <c r="E227">
        <v>80</v>
      </c>
      <c r="F227" t="s">
        <v>68</v>
      </c>
      <c r="G227" t="s">
        <v>56</v>
      </c>
      <c r="H227" t="s">
        <v>72</v>
      </c>
      <c r="I227">
        <v>81</v>
      </c>
      <c r="J227" s="13">
        <v>0.98765432098765427</v>
      </c>
      <c r="K227" s="13">
        <v>0.98765432098765427</v>
      </c>
      <c r="L227" s="13">
        <v>0.9</v>
      </c>
      <c r="M227" t="s">
        <v>51</v>
      </c>
      <c r="N227" t="s">
        <v>53</v>
      </c>
      <c r="O227" s="16">
        <v>81</v>
      </c>
      <c r="P227" s="7">
        <v>46112</v>
      </c>
      <c r="Q227" s="13">
        <v>0.98765432098765427</v>
      </c>
    </row>
    <row r="228" spans="1:18" x14ac:dyDescent="0.25">
      <c r="A228">
        <v>2025</v>
      </c>
      <c r="B228" t="s">
        <v>20</v>
      </c>
      <c r="C228" t="s">
        <v>43</v>
      </c>
      <c r="D228" t="s">
        <v>16</v>
      </c>
      <c r="E228">
        <v>0</v>
      </c>
      <c r="F228" t="s">
        <v>68</v>
      </c>
      <c r="G228" t="s">
        <v>56</v>
      </c>
      <c r="H228" t="s">
        <v>72</v>
      </c>
      <c r="I228">
        <v>81</v>
      </c>
      <c r="J228" s="13">
        <v>0.98765432098765427</v>
      </c>
      <c r="K228" s="13">
        <v>0.98765432098765427</v>
      </c>
      <c r="L228" s="13">
        <v>0.9</v>
      </c>
      <c r="M228" t="s">
        <v>51</v>
      </c>
      <c r="N228" t="s">
        <v>53</v>
      </c>
      <c r="O228" s="16">
        <v>81</v>
      </c>
      <c r="P228" s="7">
        <v>46112</v>
      </c>
      <c r="Q228" s="13">
        <v>0</v>
      </c>
    </row>
    <row r="229" spans="1:18" x14ac:dyDescent="0.25">
      <c r="A229">
        <v>2025</v>
      </c>
      <c r="B229" t="s">
        <v>20</v>
      </c>
      <c r="C229" t="s">
        <v>43</v>
      </c>
      <c r="D229" t="s">
        <v>17</v>
      </c>
      <c r="E229">
        <v>1</v>
      </c>
      <c r="F229" t="s">
        <v>68</v>
      </c>
      <c r="G229" t="s">
        <v>56</v>
      </c>
      <c r="H229" t="s">
        <v>72</v>
      </c>
      <c r="I229">
        <v>81</v>
      </c>
      <c r="J229" s="13">
        <v>0.98765432098765427</v>
      </c>
      <c r="K229" s="13">
        <v>0.98765432098765427</v>
      </c>
      <c r="L229" s="13">
        <v>0.9</v>
      </c>
      <c r="M229" t="s">
        <v>51</v>
      </c>
      <c r="N229" t="s">
        <v>53</v>
      </c>
      <c r="O229" s="16">
        <v>81</v>
      </c>
      <c r="P229" s="7">
        <v>46112</v>
      </c>
      <c r="Q229" s="13">
        <v>1.2345679012345678E-2</v>
      </c>
    </row>
    <row r="230" spans="1:18" x14ac:dyDescent="0.25">
      <c r="A230">
        <v>2025</v>
      </c>
      <c r="B230" t="s">
        <v>20</v>
      </c>
      <c r="C230" t="s">
        <v>25</v>
      </c>
      <c r="D230" t="s">
        <v>14</v>
      </c>
      <c r="E230">
        <v>124</v>
      </c>
      <c r="F230" t="s">
        <v>66</v>
      </c>
      <c r="G230" t="s">
        <v>57</v>
      </c>
      <c r="I230">
        <v>131</v>
      </c>
      <c r="J230" s="13">
        <v>0.94656488549618323</v>
      </c>
      <c r="K230" s="13">
        <v>0.94656488549618323</v>
      </c>
      <c r="L230" s="13">
        <v>0.9</v>
      </c>
      <c r="M230" t="s">
        <v>51</v>
      </c>
      <c r="N230" t="s">
        <v>53</v>
      </c>
      <c r="O230" s="16">
        <v>131</v>
      </c>
      <c r="P230" s="7">
        <v>46112</v>
      </c>
      <c r="Q230" s="13">
        <v>0.94656488549618323</v>
      </c>
      <c r="R230" s="12"/>
    </row>
    <row r="231" spans="1:18" x14ac:dyDescent="0.25">
      <c r="A231">
        <v>2025</v>
      </c>
      <c r="B231" t="s">
        <v>20</v>
      </c>
      <c r="C231" t="s">
        <v>25</v>
      </c>
      <c r="D231" t="s">
        <v>16</v>
      </c>
      <c r="E231">
        <v>0</v>
      </c>
      <c r="F231" t="s">
        <v>66</v>
      </c>
      <c r="G231" t="s">
        <v>57</v>
      </c>
      <c r="I231">
        <v>131</v>
      </c>
      <c r="J231" s="13">
        <v>0.94656488549618323</v>
      </c>
      <c r="K231" s="13">
        <v>0.94656488549618323</v>
      </c>
      <c r="L231" s="13">
        <v>0.9</v>
      </c>
      <c r="M231" t="s">
        <v>51</v>
      </c>
      <c r="N231" t="s">
        <v>53</v>
      </c>
      <c r="O231" s="16">
        <v>131</v>
      </c>
      <c r="P231" s="7">
        <v>46112</v>
      </c>
      <c r="Q231" s="13">
        <v>0</v>
      </c>
      <c r="R231" s="12"/>
    </row>
    <row r="232" spans="1:18" x14ac:dyDescent="0.25">
      <c r="A232">
        <v>2025</v>
      </c>
      <c r="B232" t="s">
        <v>20</v>
      </c>
      <c r="C232" t="s">
        <v>25</v>
      </c>
      <c r="D232" t="s">
        <v>17</v>
      </c>
      <c r="E232">
        <v>7</v>
      </c>
      <c r="F232" t="s">
        <v>66</v>
      </c>
      <c r="G232" t="s">
        <v>57</v>
      </c>
      <c r="I232">
        <v>131</v>
      </c>
      <c r="J232" s="13">
        <v>0.94656488549618323</v>
      </c>
      <c r="K232" s="13">
        <v>0.94656488549618323</v>
      </c>
      <c r="L232" s="13">
        <v>0.9</v>
      </c>
      <c r="M232" t="s">
        <v>51</v>
      </c>
      <c r="N232" t="s">
        <v>53</v>
      </c>
      <c r="O232" s="16">
        <v>131</v>
      </c>
      <c r="P232" s="7">
        <v>46112</v>
      </c>
      <c r="Q232" s="13">
        <v>5.3435114503816793E-2</v>
      </c>
      <c r="R232" s="12"/>
    </row>
    <row r="233" spans="1:18" x14ac:dyDescent="0.25">
      <c r="A233">
        <v>2025</v>
      </c>
      <c r="B233" t="s">
        <v>20</v>
      </c>
      <c r="C233" t="s">
        <v>27</v>
      </c>
      <c r="D233" t="s">
        <v>14</v>
      </c>
      <c r="E233">
        <v>86</v>
      </c>
      <c r="F233" t="s">
        <v>66</v>
      </c>
      <c r="G233" t="s">
        <v>55</v>
      </c>
      <c r="I233">
        <v>110</v>
      </c>
      <c r="J233" s="13">
        <v>0.78181818181818186</v>
      </c>
      <c r="K233" s="13">
        <v>0.78181818181818186</v>
      </c>
      <c r="L233" s="13">
        <v>0.9</v>
      </c>
      <c r="M233" t="s">
        <v>51</v>
      </c>
      <c r="N233" t="s">
        <v>52</v>
      </c>
      <c r="O233" s="16">
        <v>110</v>
      </c>
      <c r="P233" s="7">
        <v>46112</v>
      </c>
      <c r="Q233" s="13">
        <v>0.78181818181818186</v>
      </c>
      <c r="R233" s="12"/>
    </row>
    <row r="234" spans="1:18" x14ac:dyDescent="0.25">
      <c r="A234">
        <v>2025</v>
      </c>
      <c r="B234" t="s">
        <v>20</v>
      </c>
      <c r="C234" t="s">
        <v>27</v>
      </c>
      <c r="D234" t="s">
        <v>16</v>
      </c>
      <c r="E234">
        <v>0</v>
      </c>
      <c r="F234" t="s">
        <v>66</v>
      </c>
      <c r="G234" t="s">
        <v>55</v>
      </c>
      <c r="I234">
        <v>110</v>
      </c>
      <c r="J234" s="13">
        <v>0.78181818181818186</v>
      </c>
      <c r="K234" s="13">
        <v>0.78181818181818186</v>
      </c>
      <c r="L234" s="13">
        <v>0.9</v>
      </c>
      <c r="M234" t="s">
        <v>51</v>
      </c>
      <c r="N234" t="s">
        <v>52</v>
      </c>
      <c r="O234" s="16">
        <v>110</v>
      </c>
      <c r="P234" s="7">
        <v>46112</v>
      </c>
      <c r="Q234" s="13">
        <v>0</v>
      </c>
      <c r="R234" s="12"/>
    </row>
    <row r="235" spans="1:18" x14ac:dyDescent="0.25">
      <c r="A235">
        <v>2025</v>
      </c>
      <c r="B235" t="s">
        <v>20</v>
      </c>
      <c r="C235" t="s">
        <v>27</v>
      </c>
      <c r="D235" t="s">
        <v>17</v>
      </c>
      <c r="E235">
        <v>24</v>
      </c>
      <c r="F235" t="s">
        <v>66</v>
      </c>
      <c r="G235" t="s">
        <v>55</v>
      </c>
      <c r="I235">
        <v>110</v>
      </c>
      <c r="J235" s="13">
        <v>0.78181818181818186</v>
      </c>
      <c r="K235" s="13">
        <v>0.78181818181818186</v>
      </c>
      <c r="L235" s="13">
        <v>0.9</v>
      </c>
      <c r="M235" t="s">
        <v>51</v>
      </c>
      <c r="N235" t="s">
        <v>52</v>
      </c>
      <c r="O235" s="16">
        <v>110</v>
      </c>
      <c r="P235" s="7">
        <v>46112</v>
      </c>
      <c r="Q235" s="13">
        <v>0.21818181818181817</v>
      </c>
      <c r="R235" s="12"/>
    </row>
    <row r="236" spans="1:18" x14ac:dyDescent="0.25">
      <c r="A236">
        <v>2025</v>
      </c>
      <c r="B236" t="s">
        <v>20</v>
      </c>
      <c r="C236" t="s">
        <v>28</v>
      </c>
      <c r="D236" t="s">
        <v>14</v>
      </c>
      <c r="E236">
        <v>9</v>
      </c>
      <c r="F236" t="s">
        <v>66</v>
      </c>
      <c r="G236" t="s">
        <v>55</v>
      </c>
      <c r="I236">
        <v>10</v>
      </c>
      <c r="J236" s="13">
        <v>0.9</v>
      </c>
      <c r="K236" s="13">
        <v>0.9</v>
      </c>
      <c r="L236" s="13">
        <v>0.9</v>
      </c>
      <c r="M236" t="s">
        <v>51</v>
      </c>
      <c r="N236" t="s">
        <v>53</v>
      </c>
      <c r="O236" s="16">
        <v>10</v>
      </c>
      <c r="P236" s="7">
        <v>46112</v>
      </c>
      <c r="Q236" s="13">
        <v>0.9</v>
      </c>
    </row>
    <row r="237" spans="1:18" x14ac:dyDescent="0.25">
      <c r="A237">
        <v>2025</v>
      </c>
      <c r="B237" t="s">
        <v>20</v>
      </c>
      <c r="C237" t="s">
        <v>28</v>
      </c>
      <c r="D237" t="s">
        <v>16</v>
      </c>
      <c r="E237">
        <v>0</v>
      </c>
      <c r="F237" t="s">
        <v>66</v>
      </c>
      <c r="G237" t="s">
        <v>55</v>
      </c>
      <c r="I237">
        <v>10</v>
      </c>
      <c r="J237" s="13">
        <v>0.9</v>
      </c>
      <c r="K237" s="13">
        <v>0.9</v>
      </c>
      <c r="L237" s="13">
        <v>0.9</v>
      </c>
      <c r="M237" t="s">
        <v>51</v>
      </c>
      <c r="N237" t="s">
        <v>53</v>
      </c>
      <c r="O237" s="16">
        <v>10</v>
      </c>
      <c r="P237" s="7">
        <v>46112</v>
      </c>
      <c r="Q237" s="13">
        <v>0</v>
      </c>
    </row>
    <row r="238" spans="1:18" x14ac:dyDescent="0.25">
      <c r="A238">
        <v>2025</v>
      </c>
      <c r="B238" t="s">
        <v>20</v>
      </c>
      <c r="C238" t="s">
        <v>28</v>
      </c>
      <c r="D238" t="s">
        <v>17</v>
      </c>
      <c r="E238">
        <v>1</v>
      </c>
      <c r="F238" t="s">
        <v>66</v>
      </c>
      <c r="G238" t="s">
        <v>55</v>
      </c>
      <c r="I238">
        <v>10</v>
      </c>
      <c r="J238" s="13">
        <v>0.9</v>
      </c>
      <c r="K238" s="13">
        <v>0.9</v>
      </c>
      <c r="L238" s="13">
        <v>0.9</v>
      </c>
      <c r="M238" t="s">
        <v>51</v>
      </c>
      <c r="N238" t="s">
        <v>53</v>
      </c>
      <c r="O238" s="16">
        <v>10</v>
      </c>
      <c r="P238" s="7">
        <v>46112</v>
      </c>
      <c r="Q238" s="13">
        <v>0.1</v>
      </c>
    </row>
    <row r="239" spans="1:18" x14ac:dyDescent="0.25">
      <c r="A239">
        <v>2025</v>
      </c>
      <c r="B239" t="s">
        <v>20</v>
      </c>
      <c r="C239" t="s">
        <v>29</v>
      </c>
      <c r="D239" t="s">
        <v>14</v>
      </c>
      <c r="E239">
        <v>2003</v>
      </c>
      <c r="F239" t="s">
        <v>66</v>
      </c>
      <c r="G239" t="s">
        <v>58</v>
      </c>
      <c r="I239">
        <v>2056</v>
      </c>
      <c r="J239" s="13">
        <v>0.97422178988326846</v>
      </c>
      <c r="K239" s="13">
        <v>0.97422178988326846</v>
      </c>
      <c r="L239" s="13">
        <v>0.9</v>
      </c>
      <c r="M239" t="s">
        <v>51</v>
      </c>
      <c r="N239" t="s">
        <v>53</v>
      </c>
      <c r="O239" s="16">
        <v>2056</v>
      </c>
      <c r="P239" s="7">
        <v>46112</v>
      </c>
      <c r="Q239" s="13">
        <v>0.97422178988326846</v>
      </c>
    </row>
    <row r="240" spans="1:18" x14ac:dyDescent="0.25">
      <c r="A240">
        <v>2025</v>
      </c>
      <c r="B240" t="s">
        <v>20</v>
      </c>
      <c r="C240" t="s">
        <v>29</v>
      </c>
      <c r="D240" t="s">
        <v>16</v>
      </c>
      <c r="E240">
        <v>0</v>
      </c>
      <c r="F240" t="s">
        <v>66</v>
      </c>
      <c r="G240" t="s">
        <v>58</v>
      </c>
      <c r="I240">
        <v>2056</v>
      </c>
      <c r="J240" s="13">
        <v>0.97422178988326846</v>
      </c>
      <c r="K240" s="13">
        <v>0.97422178988326846</v>
      </c>
      <c r="L240" s="13">
        <v>0.9</v>
      </c>
      <c r="M240" t="s">
        <v>51</v>
      </c>
      <c r="N240" t="s">
        <v>53</v>
      </c>
      <c r="O240" s="16">
        <v>2056</v>
      </c>
      <c r="P240" s="7">
        <v>46112</v>
      </c>
      <c r="Q240" s="13">
        <v>0</v>
      </c>
    </row>
    <row r="241" spans="1:17" x14ac:dyDescent="0.25">
      <c r="A241">
        <v>2025</v>
      </c>
      <c r="B241" t="s">
        <v>20</v>
      </c>
      <c r="C241" t="s">
        <v>29</v>
      </c>
      <c r="D241" t="s">
        <v>17</v>
      </c>
      <c r="E241">
        <v>53</v>
      </c>
      <c r="F241" t="s">
        <v>66</v>
      </c>
      <c r="G241" t="s">
        <v>58</v>
      </c>
      <c r="I241">
        <v>2056</v>
      </c>
      <c r="J241" s="13">
        <v>0.97422178988326846</v>
      </c>
      <c r="K241" s="13">
        <v>0.97422178988326846</v>
      </c>
      <c r="L241" s="13">
        <v>0.9</v>
      </c>
      <c r="M241" t="s">
        <v>51</v>
      </c>
      <c r="N241" t="s">
        <v>53</v>
      </c>
      <c r="O241" s="16">
        <v>2056</v>
      </c>
      <c r="P241" s="7">
        <v>46112</v>
      </c>
      <c r="Q241" s="13">
        <v>2.5778210116731516E-2</v>
      </c>
    </row>
    <row r="242" spans="1:17" x14ac:dyDescent="0.25">
      <c r="A242">
        <v>2025</v>
      </c>
      <c r="B242" t="s">
        <v>20</v>
      </c>
      <c r="C242" t="s">
        <v>31</v>
      </c>
      <c r="D242" t="s">
        <v>14</v>
      </c>
      <c r="E242">
        <v>763</v>
      </c>
      <c r="F242" t="s">
        <v>66</v>
      </c>
      <c r="G242" t="s">
        <v>59</v>
      </c>
      <c r="I242">
        <v>906</v>
      </c>
      <c r="J242" s="13">
        <v>0.84216335540838849</v>
      </c>
      <c r="K242" s="13">
        <v>0.84216335540838849</v>
      </c>
      <c r="L242" s="13">
        <v>0.9</v>
      </c>
      <c r="M242" t="s">
        <v>51</v>
      </c>
      <c r="N242" t="s">
        <v>52</v>
      </c>
      <c r="O242" s="16">
        <v>906</v>
      </c>
      <c r="P242" s="7">
        <v>46112</v>
      </c>
      <c r="Q242" s="13">
        <v>0.84216335540838849</v>
      </c>
    </row>
    <row r="243" spans="1:17" x14ac:dyDescent="0.25">
      <c r="A243">
        <v>2025</v>
      </c>
      <c r="B243" t="s">
        <v>20</v>
      </c>
      <c r="C243" t="s">
        <v>31</v>
      </c>
      <c r="D243" t="s">
        <v>16</v>
      </c>
      <c r="E243">
        <v>0</v>
      </c>
      <c r="F243" t="s">
        <v>66</v>
      </c>
      <c r="G243" t="s">
        <v>59</v>
      </c>
      <c r="I243">
        <v>906</v>
      </c>
      <c r="J243" s="13">
        <v>0.84216335540838849</v>
      </c>
      <c r="K243" s="13">
        <v>0.84216335540838849</v>
      </c>
      <c r="L243" s="13">
        <v>0.9</v>
      </c>
      <c r="M243" t="s">
        <v>51</v>
      </c>
      <c r="N243" t="s">
        <v>52</v>
      </c>
      <c r="O243" s="16">
        <v>906</v>
      </c>
      <c r="P243" s="7">
        <v>46112</v>
      </c>
      <c r="Q243" s="13">
        <v>0</v>
      </c>
    </row>
    <row r="244" spans="1:17" x14ac:dyDescent="0.25">
      <c r="A244">
        <v>2025</v>
      </c>
      <c r="B244" t="s">
        <v>20</v>
      </c>
      <c r="C244" t="s">
        <v>31</v>
      </c>
      <c r="D244" t="s">
        <v>17</v>
      </c>
      <c r="E244">
        <v>143</v>
      </c>
      <c r="F244" t="s">
        <v>66</v>
      </c>
      <c r="G244" t="s">
        <v>59</v>
      </c>
      <c r="I244">
        <v>906</v>
      </c>
      <c r="J244" s="13">
        <v>0.84216335540838849</v>
      </c>
      <c r="K244" s="13">
        <v>0.84216335540838849</v>
      </c>
      <c r="L244" s="13">
        <v>0.9</v>
      </c>
      <c r="M244" t="s">
        <v>51</v>
      </c>
      <c r="N244" t="s">
        <v>52</v>
      </c>
      <c r="O244" s="16">
        <v>906</v>
      </c>
      <c r="P244" s="7">
        <v>46112</v>
      </c>
      <c r="Q244" s="13">
        <v>0.15783664459161148</v>
      </c>
    </row>
    <row r="245" spans="1:17" x14ac:dyDescent="0.25">
      <c r="A245">
        <v>2025</v>
      </c>
      <c r="B245" t="s">
        <v>20</v>
      </c>
      <c r="C245" t="s">
        <v>33</v>
      </c>
      <c r="D245" t="s">
        <v>14</v>
      </c>
      <c r="E245">
        <v>866</v>
      </c>
      <c r="F245" t="s">
        <v>66</v>
      </c>
      <c r="G245" t="s">
        <v>59</v>
      </c>
      <c r="I245">
        <v>1038</v>
      </c>
      <c r="J245" s="13">
        <v>0.83429672447013492</v>
      </c>
      <c r="K245" s="13">
        <v>0.83429672447013492</v>
      </c>
      <c r="L245" s="13">
        <v>0.9</v>
      </c>
      <c r="M245" t="s">
        <v>51</v>
      </c>
      <c r="N245" t="s">
        <v>52</v>
      </c>
      <c r="O245" s="16">
        <v>1038</v>
      </c>
      <c r="P245" s="7">
        <v>46112</v>
      </c>
      <c r="Q245" s="13">
        <v>0.83429672447013492</v>
      </c>
    </row>
    <row r="246" spans="1:17" x14ac:dyDescent="0.25">
      <c r="A246">
        <v>2025</v>
      </c>
      <c r="B246" t="s">
        <v>20</v>
      </c>
      <c r="C246" t="s">
        <v>33</v>
      </c>
      <c r="D246" t="s">
        <v>16</v>
      </c>
      <c r="E246">
        <v>0</v>
      </c>
      <c r="F246" t="s">
        <v>66</v>
      </c>
      <c r="G246" t="s">
        <v>59</v>
      </c>
      <c r="I246">
        <v>1038</v>
      </c>
      <c r="J246" s="13">
        <v>0.83429672447013492</v>
      </c>
      <c r="K246" s="13">
        <v>0.83429672447013492</v>
      </c>
      <c r="L246" s="13">
        <v>0.9</v>
      </c>
      <c r="M246" t="s">
        <v>51</v>
      </c>
      <c r="N246" t="s">
        <v>52</v>
      </c>
      <c r="O246" s="16">
        <v>1038</v>
      </c>
      <c r="P246" s="7">
        <v>46112</v>
      </c>
      <c r="Q246" s="13">
        <v>0</v>
      </c>
    </row>
    <row r="247" spans="1:17" x14ac:dyDescent="0.25">
      <c r="A247">
        <v>2025</v>
      </c>
      <c r="B247" t="s">
        <v>20</v>
      </c>
      <c r="C247" t="s">
        <v>33</v>
      </c>
      <c r="D247" t="s">
        <v>17</v>
      </c>
      <c r="E247">
        <v>172</v>
      </c>
      <c r="F247" t="s">
        <v>66</v>
      </c>
      <c r="G247" t="s">
        <v>59</v>
      </c>
      <c r="I247">
        <v>1038</v>
      </c>
      <c r="J247" s="13">
        <v>0.83429672447013492</v>
      </c>
      <c r="K247" s="13">
        <v>0.83429672447013492</v>
      </c>
      <c r="L247" s="13">
        <v>0.9</v>
      </c>
      <c r="M247" t="s">
        <v>51</v>
      </c>
      <c r="N247" t="s">
        <v>52</v>
      </c>
      <c r="O247" s="16">
        <v>1038</v>
      </c>
      <c r="P247" s="7">
        <v>46112</v>
      </c>
      <c r="Q247" s="13">
        <v>0.16570327552986513</v>
      </c>
    </row>
    <row r="248" spans="1:17" x14ac:dyDescent="0.25">
      <c r="A248">
        <v>2025</v>
      </c>
      <c r="B248" t="s">
        <v>20</v>
      </c>
      <c r="C248" t="s">
        <v>34</v>
      </c>
      <c r="D248" t="s">
        <v>14</v>
      </c>
      <c r="E248">
        <v>291</v>
      </c>
      <c r="F248" t="s">
        <v>66</v>
      </c>
      <c r="G248" t="s">
        <v>57</v>
      </c>
      <c r="I248">
        <v>313</v>
      </c>
      <c r="J248" s="13">
        <v>0.92971246006389774</v>
      </c>
      <c r="K248" s="13">
        <v>0.92971246006389774</v>
      </c>
      <c r="L248" s="13">
        <v>0.9</v>
      </c>
      <c r="M248" t="s">
        <v>51</v>
      </c>
      <c r="N248" t="s">
        <v>53</v>
      </c>
      <c r="O248" s="16">
        <v>313</v>
      </c>
      <c r="P248" s="7">
        <v>46112</v>
      </c>
      <c r="Q248" s="13">
        <v>0.92971246006389774</v>
      </c>
    </row>
    <row r="249" spans="1:17" x14ac:dyDescent="0.25">
      <c r="A249">
        <v>2025</v>
      </c>
      <c r="B249" t="s">
        <v>20</v>
      </c>
      <c r="C249" t="s">
        <v>34</v>
      </c>
      <c r="D249" t="s">
        <v>16</v>
      </c>
      <c r="E249">
        <v>0</v>
      </c>
      <c r="F249" t="s">
        <v>66</v>
      </c>
      <c r="G249" t="s">
        <v>57</v>
      </c>
      <c r="I249">
        <v>313</v>
      </c>
      <c r="J249" s="13">
        <v>0.92971246006389774</v>
      </c>
      <c r="K249" s="13">
        <v>0.92971246006389774</v>
      </c>
      <c r="L249" s="13">
        <v>0.9</v>
      </c>
      <c r="M249" t="s">
        <v>51</v>
      </c>
      <c r="N249" t="s">
        <v>53</v>
      </c>
      <c r="O249" s="16">
        <v>313</v>
      </c>
      <c r="P249" s="7">
        <v>46112</v>
      </c>
      <c r="Q249" s="13">
        <v>0</v>
      </c>
    </row>
    <row r="250" spans="1:17" x14ac:dyDescent="0.25">
      <c r="A250">
        <v>2025</v>
      </c>
      <c r="B250" t="s">
        <v>20</v>
      </c>
      <c r="C250" t="s">
        <v>34</v>
      </c>
      <c r="D250" t="s">
        <v>17</v>
      </c>
      <c r="E250">
        <v>22</v>
      </c>
      <c r="F250" t="s">
        <v>66</v>
      </c>
      <c r="G250" t="s">
        <v>57</v>
      </c>
      <c r="I250">
        <v>313</v>
      </c>
      <c r="J250" s="13">
        <v>0.92971246006389774</v>
      </c>
      <c r="K250" s="13">
        <v>0.92971246006389774</v>
      </c>
      <c r="L250" s="13">
        <v>0.9</v>
      </c>
      <c r="M250" t="s">
        <v>51</v>
      </c>
      <c r="N250" t="s">
        <v>53</v>
      </c>
      <c r="O250" s="16">
        <v>313</v>
      </c>
      <c r="P250" s="7">
        <v>46112</v>
      </c>
      <c r="Q250" s="13">
        <v>7.0287539936102233E-2</v>
      </c>
    </row>
    <row r="251" spans="1:17" x14ac:dyDescent="0.25">
      <c r="A251">
        <v>2025</v>
      </c>
      <c r="B251" t="s">
        <v>20</v>
      </c>
      <c r="C251" t="s">
        <v>35</v>
      </c>
      <c r="D251" t="s">
        <v>14</v>
      </c>
      <c r="E251">
        <v>255</v>
      </c>
      <c r="F251" t="s">
        <v>66</v>
      </c>
      <c r="G251" t="s">
        <v>60</v>
      </c>
      <c r="I251">
        <v>281</v>
      </c>
      <c r="J251" s="13">
        <v>0.90747330960854089</v>
      </c>
      <c r="K251" s="13">
        <v>0.90747330960854089</v>
      </c>
      <c r="L251" s="13">
        <v>0.9</v>
      </c>
      <c r="M251" t="s">
        <v>51</v>
      </c>
      <c r="N251" t="s">
        <v>53</v>
      </c>
      <c r="O251" s="16">
        <v>281</v>
      </c>
      <c r="P251" s="7">
        <v>46112</v>
      </c>
      <c r="Q251" s="13">
        <v>0.90747330960854089</v>
      </c>
    </row>
    <row r="252" spans="1:17" x14ac:dyDescent="0.25">
      <c r="A252">
        <v>2025</v>
      </c>
      <c r="B252" t="s">
        <v>20</v>
      </c>
      <c r="C252" t="s">
        <v>35</v>
      </c>
      <c r="D252" t="s">
        <v>16</v>
      </c>
      <c r="E252">
        <v>0</v>
      </c>
      <c r="F252" t="s">
        <v>66</v>
      </c>
      <c r="G252" t="s">
        <v>60</v>
      </c>
      <c r="I252">
        <v>281</v>
      </c>
      <c r="J252" s="13">
        <v>0.90747330960854089</v>
      </c>
      <c r="K252" s="13">
        <v>0.90747330960854089</v>
      </c>
      <c r="L252" s="13">
        <v>0.9</v>
      </c>
      <c r="M252" t="s">
        <v>51</v>
      </c>
      <c r="N252" t="s">
        <v>53</v>
      </c>
      <c r="O252" s="16">
        <v>281</v>
      </c>
      <c r="P252" s="7">
        <v>46112</v>
      </c>
      <c r="Q252" s="13">
        <v>0</v>
      </c>
    </row>
    <row r="253" spans="1:17" x14ac:dyDescent="0.25">
      <c r="A253">
        <v>2025</v>
      </c>
      <c r="B253" t="s">
        <v>20</v>
      </c>
      <c r="C253" t="s">
        <v>35</v>
      </c>
      <c r="D253" t="s">
        <v>17</v>
      </c>
      <c r="E253">
        <v>26</v>
      </c>
      <c r="F253" t="s">
        <v>66</v>
      </c>
      <c r="G253" t="s">
        <v>60</v>
      </c>
      <c r="I253">
        <v>281</v>
      </c>
      <c r="J253" s="13">
        <v>0.90747330960854089</v>
      </c>
      <c r="K253" s="13">
        <v>0.90747330960854089</v>
      </c>
      <c r="L253" s="13">
        <v>0.9</v>
      </c>
      <c r="M253" t="s">
        <v>51</v>
      </c>
      <c r="N253" t="s">
        <v>53</v>
      </c>
      <c r="O253" s="16">
        <v>281</v>
      </c>
      <c r="P253" s="7">
        <v>46112</v>
      </c>
      <c r="Q253" s="13">
        <v>9.2526690391459068E-2</v>
      </c>
    </row>
    <row r="254" spans="1:17" x14ac:dyDescent="0.25">
      <c r="A254">
        <v>2025</v>
      </c>
      <c r="B254" t="s">
        <v>20</v>
      </c>
      <c r="C254" t="s">
        <v>37</v>
      </c>
      <c r="D254" t="s">
        <v>14</v>
      </c>
      <c r="E254">
        <v>24</v>
      </c>
      <c r="F254" t="s">
        <v>66</v>
      </c>
      <c r="G254" t="s">
        <v>60</v>
      </c>
      <c r="I254">
        <v>26</v>
      </c>
      <c r="J254" s="13">
        <v>0.92307692307692313</v>
      </c>
      <c r="K254" s="13">
        <v>0.92307692307692313</v>
      </c>
      <c r="L254" s="13">
        <v>0.9</v>
      </c>
      <c r="M254" t="s">
        <v>51</v>
      </c>
      <c r="N254" t="s">
        <v>53</v>
      </c>
      <c r="O254" s="16">
        <v>26</v>
      </c>
      <c r="P254" s="7">
        <v>46112</v>
      </c>
      <c r="Q254" s="13">
        <v>0.92307692307692313</v>
      </c>
    </row>
    <row r="255" spans="1:17" x14ac:dyDescent="0.25">
      <c r="A255">
        <v>2025</v>
      </c>
      <c r="B255" t="s">
        <v>20</v>
      </c>
      <c r="C255" t="s">
        <v>37</v>
      </c>
      <c r="D255" t="s">
        <v>16</v>
      </c>
      <c r="E255">
        <v>0</v>
      </c>
      <c r="F255" t="s">
        <v>66</v>
      </c>
      <c r="G255" t="s">
        <v>60</v>
      </c>
      <c r="I255">
        <v>26</v>
      </c>
      <c r="J255" s="13">
        <v>0.92307692307692313</v>
      </c>
      <c r="K255" s="13">
        <v>0.92307692307692313</v>
      </c>
      <c r="L255" s="13">
        <v>0.9</v>
      </c>
      <c r="M255" t="s">
        <v>51</v>
      </c>
      <c r="N255" t="s">
        <v>53</v>
      </c>
      <c r="O255" s="16">
        <v>26</v>
      </c>
      <c r="P255" s="7">
        <v>46112</v>
      </c>
      <c r="Q255" s="13">
        <v>0</v>
      </c>
    </row>
    <row r="256" spans="1:17" x14ac:dyDescent="0.25">
      <c r="A256">
        <v>2025</v>
      </c>
      <c r="B256" t="s">
        <v>20</v>
      </c>
      <c r="C256" t="s">
        <v>37</v>
      </c>
      <c r="D256" t="s">
        <v>17</v>
      </c>
      <c r="E256">
        <v>2</v>
      </c>
      <c r="F256" t="s">
        <v>66</v>
      </c>
      <c r="G256" t="s">
        <v>60</v>
      </c>
      <c r="I256">
        <v>26</v>
      </c>
      <c r="J256" s="13">
        <v>0.92307692307692313</v>
      </c>
      <c r="K256" s="13">
        <v>0.92307692307692313</v>
      </c>
      <c r="L256" s="13">
        <v>0.9</v>
      </c>
      <c r="M256" t="s">
        <v>51</v>
      </c>
      <c r="N256" t="s">
        <v>53</v>
      </c>
      <c r="O256" s="16">
        <v>26</v>
      </c>
      <c r="P256" s="7">
        <v>46112</v>
      </c>
      <c r="Q256" s="13">
        <v>7.6923076923076927E-2</v>
      </c>
    </row>
    <row r="257" spans="1:17" x14ac:dyDescent="0.25">
      <c r="A257">
        <v>2025</v>
      </c>
      <c r="B257" t="s">
        <v>20</v>
      </c>
      <c r="C257" t="s">
        <v>38</v>
      </c>
      <c r="D257" t="s">
        <v>14</v>
      </c>
      <c r="E257">
        <v>1528</v>
      </c>
      <c r="F257" t="s">
        <v>66</v>
      </c>
      <c r="G257" t="s">
        <v>58</v>
      </c>
      <c r="I257">
        <v>1580</v>
      </c>
      <c r="J257" s="13">
        <v>0.96708860759493676</v>
      </c>
      <c r="K257" s="13">
        <v>0.96708860759493676</v>
      </c>
      <c r="L257" s="13">
        <v>0.9</v>
      </c>
      <c r="M257" t="s">
        <v>51</v>
      </c>
      <c r="N257" t="s">
        <v>53</v>
      </c>
      <c r="O257" s="16">
        <v>1580</v>
      </c>
      <c r="P257" s="7">
        <v>46112</v>
      </c>
      <c r="Q257" s="13">
        <v>0.96708860759493676</v>
      </c>
    </row>
    <row r="258" spans="1:17" x14ac:dyDescent="0.25">
      <c r="A258">
        <v>2025</v>
      </c>
      <c r="B258" t="s">
        <v>20</v>
      </c>
      <c r="C258" t="s">
        <v>38</v>
      </c>
      <c r="D258" t="s">
        <v>16</v>
      </c>
      <c r="E258">
        <v>0</v>
      </c>
      <c r="F258" t="s">
        <v>66</v>
      </c>
      <c r="G258" t="s">
        <v>58</v>
      </c>
      <c r="I258">
        <v>1580</v>
      </c>
      <c r="J258" s="13">
        <v>0.96708860759493676</v>
      </c>
      <c r="K258" s="13">
        <v>0.96708860759493676</v>
      </c>
      <c r="L258" s="13">
        <v>0.9</v>
      </c>
      <c r="M258" t="s">
        <v>51</v>
      </c>
      <c r="N258" t="s">
        <v>53</v>
      </c>
      <c r="O258" s="16">
        <v>1580</v>
      </c>
      <c r="P258" s="7">
        <v>46112</v>
      </c>
      <c r="Q258" s="13">
        <v>0</v>
      </c>
    </row>
    <row r="259" spans="1:17" x14ac:dyDescent="0.25">
      <c r="A259">
        <v>2025</v>
      </c>
      <c r="B259" t="s">
        <v>20</v>
      </c>
      <c r="C259" t="s">
        <v>38</v>
      </c>
      <c r="D259" t="s">
        <v>17</v>
      </c>
      <c r="E259">
        <v>52</v>
      </c>
      <c r="F259" t="s">
        <v>66</v>
      </c>
      <c r="G259" t="s">
        <v>58</v>
      </c>
      <c r="I259">
        <v>1580</v>
      </c>
      <c r="J259" s="13">
        <v>0.96708860759493676</v>
      </c>
      <c r="K259" s="13">
        <v>0.96708860759493676</v>
      </c>
      <c r="L259" s="13">
        <v>0.9</v>
      </c>
      <c r="M259" t="s">
        <v>51</v>
      </c>
      <c r="N259" t="s">
        <v>53</v>
      </c>
      <c r="O259" s="16">
        <v>1580</v>
      </c>
      <c r="P259" s="7">
        <v>46112</v>
      </c>
      <c r="Q259" s="13">
        <v>3.2911392405063293E-2</v>
      </c>
    </row>
    <row r="260" spans="1:17" x14ac:dyDescent="0.25">
      <c r="A260">
        <v>2025</v>
      </c>
      <c r="B260" t="s">
        <v>20</v>
      </c>
      <c r="C260" t="s">
        <v>39</v>
      </c>
      <c r="D260" t="s">
        <v>14</v>
      </c>
      <c r="E260">
        <v>633</v>
      </c>
      <c r="F260" t="s">
        <v>66</v>
      </c>
      <c r="G260" t="s">
        <v>61</v>
      </c>
      <c r="I260">
        <v>721</v>
      </c>
      <c r="J260" s="13">
        <v>0.87794729542302363</v>
      </c>
      <c r="K260" s="13">
        <v>0.87794729542302363</v>
      </c>
      <c r="L260" s="13">
        <v>0.9</v>
      </c>
      <c r="M260" t="s">
        <v>51</v>
      </c>
      <c r="N260" t="s">
        <v>52</v>
      </c>
      <c r="O260" s="16">
        <v>721</v>
      </c>
      <c r="P260" s="7">
        <v>46112</v>
      </c>
      <c r="Q260" s="13">
        <v>0.87794729542302363</v>
      </c>
    </row>
    <row r="261" spans="1:17" x14ac:dyDescent="0.25">
      <c r="A261">
        <v>2025</v>
      </c>
      <c r="B261" t="s">
        <v>20</v>
      </c>
      <c r="C261" t="s">
        <v>39</v>
      </c>
      <c r="D261" t="s">
        <v>16</v>
      </c>
      <c r="E261">
        <v>0</v>
      </c>
      <c r="F261" t="s">
        <v>66</v>
      </c>
      <c r="G261" t="s">
        <v>61</v>
      </c>
      <c r="I261">
        <v>721</v>
      </c>
      <c r="J261" s="13">
        <v>0.87794729542302363</v>
      </c>
      <c r="K261" s="13">
        <v>0.87794729542302363</v>
      </c>
      <c r="L261" s="13">
        <v>0.9</v>
      </c>
      <c r="M261" t="s">
        <v>51</v>
      </c>
      <c r="N261" t="s">
        <v>52</v>
      </c>
      <c r="O261" s="16">
        <v>721</v>
      </c>
      <c r="P261" s="7">
        <v>46112</v>
      </c>
      <c r="Q261" s="13">
        <v>0</v>
      </c>
    </row>
    <row r="262" spans="1:17" x14ac:dyDescent="0.25">
      <c r="A262">
        <v>2025</v>
      </c>
      <c r="B262" t="s">
        <v>20</v>
      </c>
      <c r="C262" t="s">
        <v>39</v>
      </c>
      <c r="D262" t="s">
        <v>17</v>
      </c>
      <c r="E262">
        <v>88</v>
      </c>
      <c r="F262" t="s">
        <v>66</v>
      </c>
      <c r="G262" t="s">
        <v>61</v>
      </c>
      <c r="I262">
        <v>721</v>
      </c>
      <c r="J262" s="13">
        <v>0.87794729542302363</v>
      </c>
      <c r="K262" s="13">
        <v>0.87794729542302363</v>
      </c>
      <c r="L262" s="13">
        <v>0.9</v>
      </c>
      <c r="M262" t="s">
        <v>51</v>
      </c>
      <c r="N262" t="s">
        <v>52</v>
      </c>
      <c r="O262" s="16">
        <v>721</v>
      </c>
      <c r="P262" s="7">
        <v>46112</v>
      </c>
      <c r="Q262" s="13">
        <v>0.12205270457697642</v>
      </c>
    </row>
    <row r="263" spans="1:17" x14ac:dyDescent="0.25">
      <c r="A263">
        <v>2025</v>
      </c>
      <c r="B263" t="s">
        <v>20</v>
      </c>
      <c r="C263" t="s">
        <v>41</v>
      </c>
      <c r="D263" t="s">
        <v>14</v>
      </c>
      <c r="E263">
        <v>659</v>
      </c>
      <c r="F263" t="s">
        <v>66</v>
      </c>
      <c r="G263" t="s">
        <v>61</v>
      </c>
      <c r="I263">
        <v>768</v>
      </c>
      <c r="J263" s="13">
        <v>0.85807291666666663</v>
      </c>
      <c r="K263" s="13">
        <v>0.85807291666666663</v>
      </c>
      <c r="L263" s="13">
        <v>0.9</v>
      </c>
      <c r="M263" t="s">
        <v>51</v>
      </c>
      <c r="N263" t="s">
        <v>52</v>
      </c>
      <c r="O263" s="16">
        <v>768</v>
      </c>
      <c r="P263" s="7">
        <v>46112</v>
      </c>
      <c r="Q263" s="13">
        <v>0.85807291666666663</v>
      </c>
    </row>
    <row r="264" spans="1:17" x14ac:dyDescent="0.25">
      <c r="A264">
        <v>2025</v>
      </c>
      <c r="B264" t="s">
        <v>20</v>
      </c>
      <c r="C264" t="s">
        <v>41</v>
      </c>
      <c r="D264" t="s">
        <v>16</v>
      </c>
      <c r="E264">
        <v>0</v>
      </c>
      <c r="F264" t="s">
        <v>66</v>
      </c>
      <c r="G264" t="s">
        <v>61</v>
      </c>
      <c r="I264">
        <v>768</v>
      </c>
      <c r="J264" s="13">
        <v>0.85807291666666663</v>
      </c>
      <c r="K264" s="13">
        <v>0.85807291666666663</v>
      </c>
      <c r="L264" s="13">
        <v>0.9</v>
      </c>
      <c r="M264" t="s">
        <v>51</v>
      </c>
      <c r="N264" t="s">
        <v>52</v>
      </c>
      <c r="O264" s="16">
        <v>768</v>
      </c>
      <c r="P264" s="7">
        <v>46112</v>
      </c>
      <c r="Q264" s="13">
        <v>0</v>
      </c>
    </row>
    <row r="265" spans="1:17" x14ac:dyDescent="0.25">
      <c r="A265">
        <v>2025</v>
      </c>
      <c r="B265" t="s">
        <v>20</v>
      </c>
      <c r="C265" t="s">
        <v>41</v>
      </c>
      <c r="D265" t="s">
        <v>17</v>
      </c>
      <c r="E265">
        <v>109</v>
      </c>
      <c r="F265" t="s">
        <v>66</v>
      </c>
      <c r="G265" t="s">
        <v>61</v>
      </c>
      <c r="I265">
        <v>768</v>
      </c>
      <c r="J265" s="13">
        <v>0.85807291666666663</v>
      </c>
      <c r="K265" s="13">
        <v>0.85807291666666663</v>
      </c>
      <c r="L265" s="13">
        <v>0.9</v>
      </c>
      <c r="M265" t="s">
        <v>51</v>
      </c>
      <c r="N265" t="s">
        <v>52</v>
      </c>
      <c r="O265" s="16">
        <v>768</v>
      </c>
      <c r="P265" s="7">
        <v>46112</v>
      </c>
      <c r="Q265" s="13">
        <v>0.14192708333333334</v>
      </c>
    </row>
    <row r="266" spans="1:17" x14ac:dyDescent="0.25">
      <c r="A266">
        <v>2025</v>
      </c>
      <c r="B266" t="s">
        <v>20</v>
      </c>
      <c r="C266" t="s">
        <v>44</v>
      </c>
      <c r="D266" t="s">
        <v>14</v>
      </c>
      <c r="E266">
        <v>820</v>
      </c>
      <c r="F266" t="s">
        <v>66</v>
      </c>
      <c r="G266" t="s">
        <v>57</v>
      </c>
      <c r="I266">
        <v>896</v>
      </c>
      <c r="J266" s="13">
        <v>0.9151785714285714</v>
      </c>
      <c r="K266" s="13">
        <v>0.9151785714285714</v>
      </c>
      <c r="L266" s="13">
        <v>0.9</v>
      </c>
      <c r="M266" t="s">
        <v>51</v>
      </c>
      <c r="N266" t="s">
        <v>53</v>
      </c>
      <c r="O266" s="16">
        <v>896</v>
      </c>
      <c r="P266" s="7">
        <v>46112</v>
      </c>
      <c r="Q266" s="13">
        <v>0.9151785714285714</v>
      </c>
    </row>
    <row r="267" spans="1:17" x14ac:dyDescent="0.25">
      <c r="A267">
        <v>2025</v>
      </c>
      <c r="B267" t="s">
        <v>20</v>
      </c>
      <c r="C267" t="s">
        <v>44</v>
      </c>
      <c r="D267" t="s">
        <v>16</v>
      </c>
      <c r="E267">
        <v>0</v>
      </c>
      <c r="F267" t="s">
        <v>66</v>
      </c>
      <c r="G267" t="s">
        <v>57</v>
      </c>
      <c r="I267">
        <v>896</v>
      </c>
      <c r="J267" s="13">
        <v>0.9151785714285714</v>
      </c>
      <c r="K267" s="13">
        <v>0.9151785714285714</v>
      </c>
      <c r="L267" s="13">
        <v>0.9</v>
      </c>
      <c r="M267" t="s">
        <v>51</v>
      </c>
      <c r="N267" t="s">
        <v>53</v>
      </c>
      <c r="O267" s="16">
        <v>896</v>
      </c>
      <c r="P267" s="7">
        <v>46112</v>
      </c>
      <c r="Q267" s="13">
        <v>0</v>
      </c>
    </row>
    <row r="268" spans="1:17" x14ac:dyDescent="0.25">
      <c r="A268">
        <v>2025</v>
      </c>
      <c r="B268" t="s">
        <v>20</v>
      </c>
      <c r="C268" t="s">
        <v>44</v>
      </c>
      <c r="D268" t="s">
        <v>17</v>
      </c>
      <c r="E268">
        <v>76</v>
      </c>
      <c r="F268" t="s">
        <v>66</v>
      </c>
      <c r="G268" t="s">
        <v>57</v>
      </c>
      <c r="I268">
        <v>896</v>
      </c>
      <c r="J268" s="13">
        <v>0.9151785714285714</v>
      </c>
      <c r="K268" s="13">
        <v>0.9151785714285714</v>
      </c>
      <c r="L268" s="13">
        <v>0.9</v>
      </c>
      <c r="M268" t="s">
        <v>51</v>
      </c>
      <c r="N268" t="s">
        <v>53</v>
      </c>
      <c r="O268" s="16">
        <v>896</v>
      </c>
      <c r="P268" s="7">
        <v>46112</v>
      </c>
      <c r="Q268" s="13">
        <v>8.4821428571428575E-2</v>
      </c>
    </row>
    <row r="269" spans="1:17" x14ac:dyDescent="0.25">
      <c r="A269">
        <v>2025</v>
      </c>
      <c r="B269" t="s">
        <v>20</v>
      </c>
      <c r="C269" t="s">
        <v>45</v>
      </c>
      <c r="D269" t="s">
        <v>14</v>
      </c>
      <c r="E269">
        <v>232</v>
      </c>
      <c r="F269" t="s">
        <v>66</v>
      </c>
      <c r="G269" t="s">
        <v>62</v>
      </c>
      <c r="I269">
        <v>250</v>
      </c>
      <c r="J269" s="13">
        <v>0.92800000000000005</v>
      </c>
      <c r="K269" s="13">
        <v>0.92800000000000005</v>
      </c>
      <c r="L269" s="13">
        <v>0.7</v>
      </c>
      <c r="M269" t="s">
        <v>51</v>
      </c>
      <c r="N269" t="s">
        <v>53</v>
      </c>
      <c r="O269" s="16">
        <v>250</v>
      </c>
      <c r="P269" s="7">
        <v>46112</v>
      </c>
      <c r="Q269" s="13">
        <v>0.92800000000000005</v>
      </c>
    </row>
    <row r="270" spans="1:17" x14ac:dyDescent="0.25">
      <c r="A270">
        <v>2025</v>
      </c>
      <c r="B270" t="s">
        <v>20</v>
      </c>
      <c r="C270" t="s">
        <v>45</v>
      </c>
      <c r="D270" t="s">
        <v>16</v>
      </c>
      <c r="E270">
        <v>0</v>
      </c>
      <c r="F270" t="s">
        <v>66</v>
      </c>
      <c r="G270" t="s">
        <v>62</v>
      </c>
      <c r="I270">
        <v>250</v>
      </c>
      <c r="J270" s="13">
        <v>0.92800000000000005</v>
      </c>
      <c r="K270" s="13">
        <v>0.92800000000000005</v>
      </c>
      <c r="L270" s="13">
        <v>0.7</v>
      </c>
      <c r="M270" t="s">
        <v>51</v>
      </c>
      <c r="N270" t="s">
        <v>53</v>
      </c>
      <c r="O270" s="16">
        <v>250</v>
      </c>
      <c r="P270" s="7">
        <v>46112</v>
      </c>
      <c r="Q270" s="13">
        <v>0</v>
      </c>
    </row>
    <row r="271" spans="1:17" x14ac:dyDescent="0.25">
      <c r="A271">
        <v>2025</v>
      </c>
      <c r="B271" t="s">
        <v>20</v>
      </c>
      <c r="C271" t="s">
        <v>45</v>
      </c>
      <c r="D271" t="s">
        <v>17</v>
      </c>
      <c r="E271">
        <v>18</v>
      </c>
      <c r="F271" t="s">
        <v>66</v>
      </c>
      <c r="G271" t="s">
        <v>62</v>
      </c>
      <c r="I271">
        <v>250</v>
      </c>
      <c r="J271" s="13">
        <v>0.92800000000000005</v>
      </c>
      <c r="K271" s="13">
        <v>0.92800000000000005</v>
      </c>
      <c r="L271" s="13">
        <v>0.7</v>
      </c>
      <c r="M271" t="s">
        <v>51</v>
      </c>
      <c r="N271" t="s">
        <v>53</v>
      </c>
      <c r="O271" s="16">
        <v>250</v>
      </c>
      <c r="P271" s="7">
        <v>46112</v>
      </c>
      <c r="Q271" s="13">
        <v>7.1999999999999995E-2</v>
      </c>
    </row>
    <row r="272" spans="1:17" x14ac:dyDescent="0.25">
      <c r="A272">
        <v>2025</v>
      </c>
      <c r="B272" t="s">
        <v>20</v>
      </c>
      <c r="C272" t="s">
        <v>47</v>
      </c>
      <c r="D272" t="s">
        <v>14</v>
      </c>
      <c r="E272">
        <v>524</v>
      </c>
      <c r="F272" t="s">
        <v>66</v>
      </c>
      <c r="G272" t="s">
        <v>62</v>
      </c>
      <c r="I272">
        <v>583</v>
      </c>
      <c r="J272" s="13">
        <v>0.89879931389365353</v>
      </c>
      <c r="K272" s="13">
        <v>0.89879931389365353</v>
      </c>
      <c r="L272" s="13">
        <v>0.7</v>
      </c>
      <c r="M272" t="s">
        <v>51</v>
      </c>
      <c r="N272" t="s">
        <v>53</v>
      </c>
      <c r="O272" s="16">
        <v>583</v>
      </c>
      <c r="P272" s="7">
        <v>46112</v>
      </c>
      <c r="Q272" s="13">
        <v>0.89879931389365353</v>
      </c>
    </row>
    <row r="273" spans="1:17" x14ac:dyDescent="0.25">
      <c r="A273">
        <v>2025</v>
      </c>
      <c r="B273" t="s">
        <v>20</v>
      </c>
      <c r="C273" t="s">
        <v>47</v>
      </c>
      <c r="D273" t="s">
        <v>16</v>
      </c>
      <c r="E273">
        <v>0</v>
      </c>
      <c r="F273" t="s">
        <v>66</v>
      </c>
      <c r="G273" t="s">
        <v>62</v>
      </c>
      <c r="I273">
        <v>583</v>
      </c>
      <c r="J273" s="13">
        <v>0.89879931389365353</v>
      </c>
      <c r="K273" s="13">
        <v>0.89879931389365353</v>
      </c>
      <c r="L273" s="13">
        <v>0.7</v>
      </c>
      <c r="M273" t="s">
        <v>51</v>
      </c>
      <c r="N273" t="s">
        <v>53</v>
      </c>
      <c r="O273" s="16">
        <v>583</v>
      </c>
      <c r="P273" s="7">
        <v>46112</v>
      </c>
      <c r="Q273" s="13">
        <v>0</v>
      </c>
    </row>
    <row r="274" spans="1:17" x14ac:dyDescent="0.25">
      <c r="A274">
        <v>2025</v>
      </c>
      <c r="B274" t="s">
        <v>20</v>
      </c>
      <c r="C274" t="s">
        <v>47</v>
      </c>
      <c r="D274" t="s">
        <v>17</v>
      </c>
      <c r="E274">
        <v>59</v>
      </c>
      <c r="F274" t="s">
        <v>66</v>
      </c>
      <c r="G274" t="s">
        <v>62</v>
      </c>
      <c r="I274">
        <v>583</v>
      </c>
      <c r="J274" s="13">
        <v>0.89879931389365353</v>
      </c>
      <c r="K274" s="13">
        <v>0.89879931389365353</v>
      </c>
      <c r="L274" s="13">
        <v>0.7</v>
      </c>
      <c r="M274" t="s">
        <v>51</v>
      </c>
      <c r="N274" t="s">
        <v>53</v>
      </c>
      <c r="O274" s="16">
        <v>583</v>
      </c>
      <c r="P274" s="7">
        <v>46112</v>
      </c>
      <c r="Q274" s="13">
        <v>0.10120068610634649</v>
      </c>
    </row>
    <row r="275" spans="1:17" x14ac:dyDescent="0.25">
      <c r="A275">
        <v>2025</v>
      </c>
      <c r="B275" t="s">
        <v>20</v>
      </c>
      <c r="C275" t="s">
        <v>48</v>
      </c>
      <c r="D275" t="s">
        <v>14</v>
      </c>
      <c r="E275">
        <v>212</v>
      </c>
      <c r="F275" t="s">
        <v>66</v>
      </c>
      <c r="G275" t="s">
        <v>58</v>
      </c>
      <c r="I275">
        <v>222</v>
      </c>
      <c r="J275" s="13">
        <v>0.95495495495495497</v>
      </c>
      <c r="K275" s="13">
        <v>0.95495495495495497</v>
      </c>
      <c r="L275" s="13">
        <v>0.9</v>
      </c>
      <c r="M275" t="s">
        <v>51</v>
      </c>
      <c r="N275" t="s">
        <v>53</v>
      </c>
      <c r="O275" s="16">
        <v>222</v>
      </c>
      <c r="P275" s="7">
        <v>46112</v>
      </c>
      <c r="Q275" s="13">
        <v>0.95495495495495497</v>
      </c>
    </row>
    <row r="276" spans="1:17" x14ac:dyDescent="0.25">
      <c r="A276">
        <v>2025</v>
      </c>
      <c r="B276" t="s">
        <v>20</v>
      </c>
      <c r="C276" t="s">
        <v>48</v>
      </c>
      <c r="D276" t="s">
        <v>16</v>
      </c>
      <c r="E276">
        <v>0</v>
      </c>
      <c r="F276" t="s">
        <v>66</v>
      </c>
      <c r="G276" t="s">
        <v>58</v>
      </c>
      <c r="I276">
        <v>222</v>
      </c>
      <c r="J276" s="13">
        <v>0.95495495495495497</v>
      </c>
      <c r="K276" s="13">
        <v>0.95495495495495497</v>
      </c>
      <c r="L276" s="13">
        <v>0.9</v>
      </c>
      <c r="M276" t="s">
        <v>51</v>
      </c>
      <c r="N276" t="s">
        <v>53</v>
      </c>
      <c r="O276" s="16">
        <v>222</v>
      </c>
      <c r="P276" s="7">
        <v>46112</v>
      </c>
      <c r="Q276" s="13">
        <v>0</v>
      </c>
    </row>
    <row r="277" spans="1:17" x14ac:dyDescent="0.25">
      <c r="A277">
        <v>2025</v>
      </c>
      <c r="B277" t="s">
        <v>20</v>
      </c>
      <c r="C277" t="s">
        <v>48</v>
      </c>
      <c r="D277" t="s">
        <v>17</v>
      </c>
      <c r="E277">
        <v>10</v>
      </c>
      <c r="F277" t="s">
        <v>66</v>
      </c>
      <c r="G277" t="s">
        <v>58</v>
      </c>
      <c r="I277">
        <v>222</v>
      </c>
      <c r="J277" s="13">
        <v>0.95495495495495497</v>
      </c>
      <c r="K277" s="13">
        <v>0.95495495495495497</v>
      </c>
      <c r="L277" s="13">
        <v>0.9</v>
      </c>
      <c r="M277" t="s">
        <v>51</v>
      </c>
      <c r="N277" t="s">
        <v>53</v>
      </c>
      <c r="O277" s="16">
        <v>222</v>
      </c>
      <c r="P277" s="7">
        <v>46112</v>
      </c>
      <c r="Q277" s="13">
        <v>4.5045045045045043E-2</v>
      </c>
    </row>
    <row r="278" spans="1:17" x14ac:dyDescent="0.25">
      <c r="A278">
        <v>2025</v>
      </c>
      <c r="B278" t="s">
        <v>20</v>
      </c>
      <c r="C278" t="s">
        <v>49</v>
      </c>
      <c r="D278" t="s">
        <v>14</v>
      </c>
      <c r="E278">
        <v>71</v>
      </c>
      <c r="F278" t="s">
        <v>66</v>
      </c>
      <c r="G278" t="s">
        <v>61</v>
      </c>
      <c r="I278">
        <v>81</v>
      </c>
      <c r="J278" s="13">
        <v>0.87654320987654322</v>
      </c>
      <c r="K278" s="13">
        <v>0.87654320987654322</v>
      </c>
      <c r="L278" s="13">
        <v>0.7</v>
      </c>
      <c r="M278" t="s">
        <v>51</v>
      </c>
      <c r="N278" t="s">
        <v>53</v>
      </c>
      <c r="O278" s="16">
        <v>81</v>
      </c>
      <c r="P278" s="7">
        <v>46112</v>
      </c>
      <c r="Q278" s="13">
        <v>0.87654320987654322</v>
      </c>
    </row>
    <row r="279" spans="1:17" x14ac:dyDescent="0.25">
      <c r="A279">
        <v>2025</v>
      </c>
      <c r="B279" t="s">
        <v>20</v>
      </c>
      <c r="C279" t="s">
        <v>49</v>
      </c>
      <c r="D279" t="s">
        <v>16</v>
      </c>
      <c r="E279">
        <v>0</v>
      </c>
      <c r="F279" t="s">
        <v>66</v>
      </c>
      <c r="G279" t="s">
        <v>61</v>
      </c>
      <c r="I279">
        <v>81</v>
      </c>
      <c r="J279" s="13">
        <v>0.87654320987654322</v>
      </c>
      <c r="K279" s="13">
        <v>0.87654320987654322</v>
      </c>
      <c r="L279" s="13">
        <v>0.7</v>
      </c>
      <c r="M279" t="s">
        <v>51</v>
      </c>
      <c r="N279" t="s">
        <v>53</v>
      </c>
      <c r="O279" s="16">
        <v>81</v>
      </c>
      <c r="P279" s="7">
        <v>46112</v>
      </c>
      <c r="Q279" s="13">
        <v>0</v>
      </c>
    </row>
    <row r="280" spans="1:17" x14ac:dyDescent="0.25">
      <c r="A280">
        <v>2025</v>
      </c>
      <c r="B280" t="s">
        <v>20</v>
      </c>
      <c r="C280" t="s">
        <v>49</v>
      </c>
      <c r="D280" t="s">
        <v>17</v>
      </c>
      <c r="E280">
        <v>10</v>
      </c>
      <c r="F280" t="s">
        <v>66</v>
      </c>
      <c r="G280" t="s">
        <v>61</v>
      </c>
      <c r="I280">
        <v>81</v>
      </c>
      <c r="J280" s="13">
        <v>0.87654320987654322</v>
      </c>
      <c r="K280" s="13">
        <v>0.87654320987654322</v>
      </c>
      <c r="L280" s="13">
        <v>0.7</v>
      </c>
      <c r="M280" t="s">
        <v>51</v>
      </c>
      <c r="N280" t="s">
        <v>53</v>
      </c>
      <c r="O280" s="16">
        <v>81</v>
      </c>
      <c r="P280" s="7">
        <v>46112</v>
      </c>
      <c r="Q280" s="13">
        <v>0.12345679012345678</v>
      </c>
    </row>
    <row r="281" spans="1:17" x14ac:dyDescent="0.25">
      <c r="A281">
        <v>2025</v>
      </c>
      <c r="B281" t="s">
        <v>20</v>
      </c>
      <c r="C281" t="s">
        <v>50</v>
      </c>
      <c r="D281" t="s">
        <v>14</v>
      </c>
      <c r="E281">
        <v>86</v>
      </c>
      <c r="F281" t="s">
        <v>66</v>
      </c>
      <c r="G281" t="s">
        <v>61</v>
      </c>
      <c r="I281">
        <v>92</v>
      </c>
      <c r="J281" s="13">
        <v>0.93478260869565222</v>
      </c>
      <c r="K281" s="13">
        <v>0.93478260869565222</v>
      </c>
      <c r="L281" s="13">
        <v>0.7</v>
      </c>
      <c r="M281" t="s">
        <v>51</v>
      </c>
      <c r="N281" t="s">
        <v>53</v>
      </c>
      <c r="O281" s="16">
        <v>92</v>
      </c>
      <c r="P281" s="7">
        <v>46112</v>
      </c>
      <c r="Q281" s="13">
        <v>0.93478260869565222</v>
      </c>
    </row>
    <row r="282" spans="1:17" x14ac:dyDescent="0.25">
      <c r="A282">
        <v>2025</v>
      </c>
      <c r="B282" t="s">
        <v>20</v>
      </c>
      <c r="C282" t="s">
        <v>50</v>
      </c>
      <c r="D282" t="s">
        <v>16</v>
      </c>
      <c r="E282">
        <v>0</v>
      </c>
      <c r="F282" t="s">
        <v>66</v>
      </c>
      <c r="G282" t="s">
        <v>61</v>
      </c>
      <c r="I282">
        <v>92</v>
      </c>
      <c r="J282" s="13">
        <v>0.93478260869565222</v>
      </c>
      <c r="K282" s="13">
        <v>0.93478260869565222</v>
      </c>
      <c r="L282" s="13">
        <v>0.7</v>
      </c>
      <c r="M282" t="s">
        <v>51</v>
      </c>
      <c r="N282" t="s">
        <v>53</v>
      </c>
      <c r="O282" s="16">
        <v>92</v>
      </c>
      <c r="P282" s="7">
        <v>46112</v>
      </c>
      <c r="Q282" s="13">
        <v>0</v>
      </c>
    </row>
    <row r="283" spans="1:17" x14ac:dyDescent="0.25">
      <c r="A283">
        <v>2025</v>
      </c>
      <c r="B283" t="s">
        <v>20</v>
      </c>
      <c r="C283" t="s">
        <v>50</v>
      </c>
      <c r="D283" t="s">
        <v>17</v>
      </c>
      <c r="E283">
        <v>6</v>
      </c>
      <c r="F283" t="s">
        <v>66</v>
      </c>
      <c r="G283" t="s">
        <v>61</v>
      </c>
      <c r="I283">
        <v>92</v>
      </c>
      <c r="J283" s="13">
        <v>0.93478260869565222</v>
      </c>
      <c r="K283" s="13">
        <v>0.93478260869565222</v>
      </c>
      <c r="L283" s="13">
        <v>0.7</v>
      </c>
      <c r="M283" t="s">
        <v>51</v>
      </c>
      <c r="N283" t="s">
        <v>53</v>
      </c>
      <c r="O283" s="16">
        <v>92</v>
      </c>
      <c r="P283" s="7">
        <v>46112</v>
      </c>
      <c r="Q283" s="13">
        <v>6.5217391304347824E-2</v>
      </c>
    </row>
    <row r="284" spans="1:17" x14ac:dyDescent="0.25">
      <c r="A284">
        <v>2026</v>
      </c>
      <c r="B284" t="s">
        <v>20</v>
      </c>
      <c r="C284" t="s">
        <v>21</v>
      </c>
      <c r="D284" t="s">
        <v>14</v>
      </c>
      <c r="E284">
        <v>365</v>
      </c>
      <c r="F284" t="s">
        <v>66</v>
      </c>
      <c r="G284" t="s">
        <v>55</v>
      </c>
      <c r="H284" t="s">
        <v>71</v>
      </c>
      <c r="I284">
        <v>738</v>
      </c>
      <c r="J284" s="13">
        <v>0.94072164948453607</v>
      </c>
      <c r="K284" s="13">
        <v>0.96883468834688347</v>
      </c>
      <c r="L284" s="13">
        <v>0.9</v>
      </c>
      <c r="M284" t="s">
        <v>51</v>
      </c>
      <c r="N284" t="s">
        <v>54</v>
      </c>
      <c r="O284" s="16">
        <v>388</v>
      </c>
      <c r="P284" s="7">
        <v>46112</v>
      </c>
      <c r="Q284" s="13">
        <v>0.49457994579945802</v>
      </c>
    </row>
    <row r="285" spans="1:17" x14ac:dyDescent="0.25">
      <c r="A285">
        <v>2026</v>
      </c>
      <c r="B285" t="s">
        <v>20</v>
      </c>
      <c r="C285" t="s">
        <v>21</v>
      </c>
      <c r="D285" t="s">
        <v>16</v>
      </c>
      <c r="E285">
        <v>350</v>
      </c>
      <c r="F285" t="s">
        <v>66</v>
      </c>
      <c r="G285" t="s">
        <v>55</v>
      </c>
      <c r="H285" t="s">
        <v>71</v>
      </c>
      <c r="I285">
        <v>738</v>
      </c>
      <c r="J285" s="13">
        <v>0.94072164948453607</v>
      </c>
      <c r="K285" s="13">
        <v>0.96883468834688347</v>
      </c>
      <c r="L285" s="13">
        <v>0.9</v>
      </c>
      <c r="M285" t="s">
        <v>51</v>
      </c>
      <c r="N285" t="s">
        <v>54</v>
      </c>
      <c r="O285" s="16">
        <v>388</v>
      </c>
      <c r="P285" s="7">
        <v>46112</v>
      </c>
      <c r="Q285" s="13">
        <v>0.4742547425474255</v>
      </c>
    </row>
    <row r="286" spans="1:17" x14ac:dyDescent="0.25">
      <c r="A286">
        <v>2026</v>
      </c>
      <c r="B286" t="s">
        <v>20</v>
      </c>
      <c r="C286" t="s">
        <v>21</v>
      </c>
      <c r="D286" t="s">
        <v>17</v>
      </c>
      <c r="E286">
        <v>23</v>
      </c>
      <c r="F286" t="s">
        <v>66</v>
      </c>
      <c r="G286" t="s">
        <v>55</v>
      </c>
      <c r="H286" t="s">
        <v>71</v>
      </c>
      <c r="I286">
        <v>738</v>
      </c>
      <c r="J286" s="13">
        <v>0.94072164948453607</v>
      </c>
      <c r="K286" s="13">
        <v>0.96883468834688347</v>
      </c>
      <c r="L286" s="13">
        <v>0.9</v>
      </c>
      <c r="M286" t="s">
        <v>51</v>
      </c>
      <c r="N286" t="s">
        <v>54</v>
      </c>
      <c r="O286" s="16">
        <v>388</v>
      </c>
      <c r="P286" s="7">
        <v>46112</v>
      </c>
      <c r="Q286" s="13">
        <v>3.1165311653116531E-2</v>
      </c>
    </row>
    <row r="287" spans="1:17" x14ac:dyDescent="0.25">
      <c r="A287">
        <v>2026</v>
      </c>
      <c r="B287" t="s">
        <v>20</v>
      </c>
      <c r="C287" t="s">
        <v>23</v>
      </c>
      <c r="D287" t="s">
        <v>14</v>
      </c>
      <c r="E287">
        <v>95</v>
      </c>
      <c r="F287" t="s">
        <v>68</v>
      </c>
      <c r="G287" t="s">
        <v>56</v>
      </c>
      <c r="H287" t="s">
        <v>72</v>
      </c>
      <c r="I287">
        <v>155</v>
      </c>
      <c r="J287" s="13">
        <v>0.91346153846153844</v>
      </c>
      <c r="K287" s="13">
        <v>0.9419354838709677</v>
      </c>
      <c r="L287" s="13">
        <v>0.9</v>
      </c>
      <c r="M287" t="s">
        <v>51</v>
      </c>
      <c r="N287" t="s">
        <v>54</v>
      </c>
      <c r="O287" s="16">
        <v>104</v>
      </c>
      <c r="P287" s="7">
        <v>46112</v>
      </c>
      <c r="Q287" s="13">
        <v>0.61290322580645162</v>
      </c>
    </row>
    <row r="288" spans="1:17" x14ac:dyDescent="0.25">
      <c r="A288">
        <v>2026</v>
      </c>
      <c r="B288" t="s">
        <v>20</v>
      </c>
      <c r="C288" t="s">
        <v>23</v>
      </c>
      <c r="D288" t="s">
        <v>16</v>
      </c>
      <c r="E288">
        <v>51</v>
      </c>
      <c r="F288" t="s">
        <v>68</v>
      </c>
      <c r="G288" t="s">
        <v>56</v>
      </c>
      <c r="H288" t="s">
        <v>72</v>
      </c>
      <c r="I288">
        <v>155</v>
      </c>
      <c r="J288" s="13">
        <v>0.91346153846153844</v>
      </c>
      <c r="K288" s="13">
        <v>0.9419354838709677</v>
      </c>
      <c r="L288" s="13">
        <v>0.9</v>
      </c>
      <c r="M288" t="s">
        <v>51</v>
      </c>
      <c r="N288" t="s">
        <v>54</v>
      </c>
      <c r="O288" s="16">
        <v>104</v>
      </c>
      <c r="P288" s="7">
        <v>46112</v>
      </c>
      <c r="Q288" s="13">
        <v>0.32903225806451614</v>
      </c>
    </row>
    <row r="289" spans="1:18" x14ac:dyDescent="0.25">
      <c r="A289">
        <v>2026</v>
      </c>
      <c r="B289" t="s">
        <v>20</v>
      </c>
      <c r="C289" t="s">
        <v>23</v>
      </c>
      <c r="D289" t="s">
        <v>17</v>
      </c>
      <c r="E289">
        <v>9</v>
      </c>
      <c r="F289" t="s">
        <v>68</v>
      </c>
      <c r="G289" t="s">
        <v>56</v>
      </c>
      <c r="H289" t="s">
        <v>72</v>
      </c>
      <c r="I289">
        <v>155</v>
      </c>
      <c r="J289" s="13">
        <v>0.91346153846153844</v>
      </c>
      <c r="K289" s="13">
        <v>0.9419354838709677</v>
      </c>
      <c r="L289" s="13">
        <v>0.9</v>
      </c>
      <c r="M289" t="s">
        <v>51</v>
      </c>
      <c r="N289" t="s">
        <v>54</v>
      </c>
      <c r="O289" s="16">
        <v>104</v>
      </c>
      <c r="P289" s="7">
        <v>46112</v>
      </c>
      <c r="Q289" s="13">
        <v>5.8064516129032261E-2</v>
      </c>
    </row>
    <row r="290" spans="1:18" x14ac:dyDescent="0.25">
      <c r="A290">
        <v>2026</v>
      </c>
      <c r="B290" t="s">
        <v>20</v>
      </c>
      <c r="C290" t="s">
        <v>42</v>
      </c>
      <c r="D290" t="s">
        <v>14</v>
      </c>
      <c r="E290">
        <v>71</v>
      </c>
      <c r="F290" t="s">
        <v>68</v>
      </c>
      <c r="G290" t="s">
        <v>56</v>
      </c>
      <c r="H290" t="s">
        <v>72</v>
      </c>
      <c r="I290">
        <v>90</v>
      </c>
      <c r="J290" s="13">
        <v>0.95945945945945943</v>
      </c>
      <c r="K290" s="13">
        <v>0.96666666666666667</v>
      </c>
      <c r="L290" s="13">
        <v>0.9</v>
      </c>
      <c r="M290" t="s">
        <v>51</v>
      </c>
      <c r="N290" t="s">
        <v>54</v>
      </c>
      <c r="O290" s="16">
        <v>74</v>
      </c>
      <c r="P290" s="7">
        <v>46112</v>
      </c>
      <c r="Q290" s="13">
        <v>0.78888888888888886</v>
      </c>
    </row>
    <row r="291" spans="1:18" x14ac:dyDescent="0.25">
      <c r="A291">
        <v>2026</v>
      </c>
      <c r="B291" t="s">
        <v>20</v>
      </c>
      <c r="C291" t="s">
        <v>42</v>
      </c>
      <c r="D291" t="s">
        <v>16</v>
      </c>
      <c r="E291">
        <v>16</v>
      </c>
      <c r="F291" t="s">
        <v>68</v>
      </c>
      <c r="G291" t="s">
        <v>56</v>
      </c>
      <c r="H291" t="s">
        <v>72</v>
      </c>
      <c r="I291">
        <v>90</v>
      </c>
      <c r="J291" s="13">
        <v>0.95945945945945943</v>
      </c>
      <c r="K291" s="13">
        <v>0.96666666666666667</v>
      </c>
      <c r="L291" s="13">
        <v>0.9</v>
      </c>
      <c r="M291" t="s">
        <v>51</v>
      </c>
      <c r="N291" t="s">
        <v>54</v>
      </c>
      <c r="O291" s="16">
        <v>74</v>
      </c>
      <c r="P291" s="7">
        <v>46112</v>
      </c>
      <c r="Q291" s="13">
        <v>0.17777777777777778</v>
      </c>
    </row>
    <row r="292" spans="1:18" x14ac:dyDescent="0.25">
      <c r="A292">
        <v>2026</v>
      </c>
      <c r="B292" t="s">
        <v>20</v>
      </c>
      <c r="C292" t="s">
        <v>42</v>
      </c>
      <c r="D292" t="s">
        <v>17</v>
      </c>
      <c r="E292">
        <v>3</v>
      </c>
      <c r="F292" t="s">
        <v>68</v>
      </c>
      <c r="G292" t="s">
        <v>56</v>
      </c>
      <c r="H292" t="s">
        <v>72</v>
      </c>
      <c r="I292">
        <v>90</v>
      </c>
      <c r="J292" s="13">
        <v>0.95945945945945943</v>
      </c>
      <c r="K292" s="13">
        <v>0.96666666666666667</v>
      </c>
      <c r="L292" s="13">
        <v>0.9</v>
      </c>
      <c r="M292" t="s">
        <v>51</v>
      </c>
      <c r="N292" t="s">
        <v>54</v>
      </c>
      <c r="O292" s="16">
        <v>74</v>
      </c>
      <c r="P292" s="7">
        <v>46112</v>
      </c>
      <c r="Q292" s="13">
        <v>3.3333333333333333E-2</v>
      </c>
    </row>
    <row r="293" spans="1:18" x14ac:dyDescent="0.25">
      <c r="A293">
        <v>2026</v>
      </c>
      <c r="B293" t="s">
        <v>20</v>
      </c>
      <c r="C293" t="s">
        <v>43</v>
      </c>
      <c r="D293" t="s">
        <v>14</v>
      </c>
      <c r="E293">
        <v>13</v>
      </c>
      <c r="F293" t="s">
        <v>68</v>
      </c>
      <c r="G293" t="s">
        <v>56</v>
      </c>
      <c r="H293" t="s">
        <v>72</v>
      </c>
      <c r="I293">
        <v>15</v>
      </c>
      <c r="J293" s="13">
        <v>0.9285714285714286</v>
      </c>
      <c r="K293" s="13">
        <v>0.93333333333333335</v>
      </c>
      <c r="L293" s="13">
        <v>0.9</v>
      </c>
      <c r="M293" t="s">
        <v>51</v>
      </c>
      <c r="N293" t="s">
        <v>54</v>
      </c>
      <c r="O293" s="16">
        <v>14</v>
      </c>
      <c r="P293" s="7">
        <v>46112</v>
      </c>
      <c r="Q293" s="13">
        <v>0.8666666666666667</v>
      </c>
    </row>
    <row r="294" spans="1:18" x14ac:dyDescent="0.25">
      <c r="A294">
        <v>2026</v>
      </c>
      <c r="B294" t="s">
        <v>20</v>
      </c>
      <c r="C294" t="s">
        <v>43</v>
      </c>
      <c r="D294" t="s">
        <v>16</v>
      </c>
      <c r="E294">
        <v>1</v>
      </c>
      <c r="F294" t="s">
        <v>68</v>
      </c>
      <c r="G294" t="s">
        <v>56</v>
      </c>
      <c r="H294" t="s">
        <v>72</v>
      </c>
      <c r="I294">
        <v>15</v>
      </c>
      <c r="J294" s="13">
        <v>0.9285714285714286</v>
      </c>
      <c r="K294" s="13">
        <v>0.93333333333333335</v>
      </c>
      <c r="L294" s="13">
        <v>0.9</v>
      </c>
      <c r="M294" t="s">
        <v>51</v>
      </c>
      <c r="N294" t="s">
        <v>54</v>
      </c>
      <c r="O294" s="16">
        <v>14</v>
      </c>
      <c r="P294" s="7">
        <v>46112</v>
      </c>
      <c r="Q294" s="13">
        <v>6.6666666666666666E-2</v>
      </c>
    </row>
    <row r="295" spans="1:18" x14ac:dyDescent="0.25">
      <c r="A295">
        <v>2026</v>
      </c>
      <c r="B295" t="s">
        <v>20</v>
      </c>
      <c r="C295" t="s">
        <v>43</v>
      </c>
      <c r="D295" t="s">
        <v>17</v>
      </c>
      <c r="E295">
        <v>1</v>
      </c>
      <c r="F295" t="s">
        <v>68</v>
      </c>
      <c r="G295" t="s">
        <v>56</v>
      </c>
      <c r="H295" t="s">
        <v>72</v>
      </c>
      <c r="I295">
        <v>15</v>
      </c>
      <c r="J295" s="13">
        <v>0.9285714285714286</v>
      </c>
      <c r="K295" s="13">
        <v>0.93333333333333335</v>
      </c>
      <c r="L295" s="13">
        <v>0.9</v>
      </c>
      <c r="M295" t="s">
        <v>51</v>
      </c>
      <c r="N295" t="s">
        <v>54</v>
      </c>
      <c r="O295" s="16">
        <v>14</v>
      </c>
      <c r="P295" s="7">
        <v>46112</v>
      </c>
      <c r="Q295" s="13">
        <v>6.6666666666666666E-2</v>
      </c>
    </row>
    <row r="296" spans="1:18" x14ac:dyDescent="0.25">
      <c r="A296">
        <v>2026</v>
      </c>
      <c r="B296" t="s">
        <v>20</v>
      </c>
      <c r="C296" t="s">
        <v>25</v>
      </c>
      <c r="D296" t="s">
        <v>14</v>
      </c>
      <c r="E296">
        <v>72</v>
      </c>
      <c r="F296" t="s">
        <v>66</v>
      </c>
      <c r="G296" t="s">
        <v>57</v>
      </c>
      <c r="I296">
        <v>201</v>
      </c>
      <c r="J296" s="13">
        <v>0.92307692307692313</v>
      </c>
      <c r="K296" s="13">
        <v>0.97014925373134331</v>
      </c>
      <c r="L296" s="13">
        <v>0.9</v>
      </c>
      <c r="M296" t="s">
        <v>51</v>
      </c>
      <c r="N296" t="s">
        <v>54</v>
      </c>
      <c r="O296" s="16">
        <v>78</v>
      </c>
      <c r="P296" s="7">
        <v>46112</v>
      </c>
      <c r="Q296" s="13">
        <v>0.35820895522388058</v>
      </c>
      <c r="R296">
        <v>125</v>
      </c>
    </row>
    <row r="297" spans="1:18" x14ac:dyDescent="0.25">
      <c r="A297">
        <v>2026</v>
      </c>
      <c r="B297" t="s">
        <v>20</v>
      </c>
      <c r="C297" t="s">
        <v>25</v>
      </c>
      <c r="D297" t="s">
        <v>16</v>
      </c>
      <c r="E297">
        <v>123</v>
      </c>
      <c r="F297" t="s">
        <v>66</v>
      </c>
      <c r="G297" t="s">
        <v>57</v>
      </c>
      <c r="I297">
        <v>201</v>
      </c>
      <c r="J297" s="13">
        <v>0.92307692307692313</v>
      </c>
      <c r="K297" s="13">
        <v>0.97014925373134331</v>
      </c>
      <c r="L297" s="13">
        <v>0.9</v>
      </c>
      <c r="M297" t="s">
        <v>51</v>
      </c>
      <c r="N297" t="s">
        <v>54</v>
      </c>
      <c r="O297" s="16">
        <v>78</v>
      </c>
      <c r="P297" s="7">
        <v>46112</v>
      </c>
      <c r="Q297" s="13">
        <v>0.61194029850746268</v>
      </c>
      <c r="R297">
        <v>125</v>
      </c>
    </row>
    <row r="298" spans="1:18" x14ac:dyDescent="0.25">
      <c r="A298">
        <v>2026</v>
      </c>
      <c r="B298" t="s">
        <v>20</v>
      </c>
      <c r="C298" t="s">
        <v>25</v>
      </c>
      <c r="D298" t="s">
        <v>17</v>
      </c>
      <c r="E298">
        <v>6</v>
      </c>
      <c r="F298" t="s">
        <v>66</v>
      </c>
      <c r="G298" t="s">
        <v>57</v>
      </c>
      <c r="I298">
        <v>201</v>
      </c>
      <c r="J298" s="13">
        <v>0.92307692307692313</v>
      </c>
      <c r="K298" s="13">
        <v>0.97014925373134331</v>
      </c>
      <c r="L298" s="13">
        <v>0.9</v>
      </c>
      <c r="M298" t="s">
        <v>51</v>
      </c>
      <c r="N298" t="s">
        <v>54</v>
      </c>
      <c r="O298" s="16">
        <v>78</v>
      </c>
      <c r="P298" s="7">
        <v>46112</v>
      </c>
      <c r="Q298" s="13">
        <v>2.9850746268656716E-2</v>
      </c>
      <c r="R298">
        <v>125</v>
      </c>
    </row>
    <row r="299" spans="1:18" x14ac:dyDescent="0.25">
      <c r="A299">
        <v>2026</v>
      </c>
      <c r="B299" t="s">
        <v>20</v>
      </c>
      <c r="C299" t="s">
        <v>27</v>
      </c>
      <c r="D299" t="s">
        <v>14</v>
      </c>
      <c r="E299">
        <v>40</v>
      </c>
      <c r="F299" t="s">
        <v>66</v>
      </c>
      <c r="G299" t="s">
        <v>55</v>
      </c>
      <c r="I299">
        <v>185</v>
      </c>
      <c r="J299" s="13">
        <v>0.68965517241379315</v>
      </c>
      <c r="K299" s="13">
        <v>0.9027027027027027</v>
      </c>
      <c r="L299" s="13">
        <v>0.9</v>
      </c>
      <c r="M299" t="s">
        <v>51</v>
      </c>
      <c r="N299" t="s">
        <v>63</v>
      </c>
      <c r="O299" s="16">
        <v>58</v>
      </c>
      <c r="P299" s="7">
        <v>46112</v>
      </c>
      <c r="Q299" s="13">
        <v>0.21621621621621623</v>
      </c>
      <c r="R299">
        <v>125</v>
      </c>
    </row>
    <row r="300" spans="1:18" x14ac:dyDescent="0.25">
      <c r="A300">
        <v>2026</v>
      </c>
      <c r="B300" t="s">
        <v>20</v>
      </c>
      <c r="C300" t="s">
        <v>27</v>
      </c>
      <c r="D300" t="s">
        <v>16</v>
      </c>
      <c r="E300">
        <v>127</v>
      </c>
      <c r="F300" t="s">
        <v>66</v>
      </c>
      <c r="G300" t="s">
        <v>55</v>
      </c>
      <c r="I300">
        <v>185</v>
      </c>
      <c r="J300" s="13">
        <v>0.68965517241379315</v>
      </c>
      <c r="K300" s="13">
        <v>0.9027027027027027</v>
      </c>
      <c r="L300" s="13">
        <v>0.9</v>
      </c>
      <c r="M300" t="s">
        <v>51</v>
      </c>
      <c r="N300" t="s">
        <v>63</v>
      </c>
      <c r="O300" s="16">
        <v>58</v>
      </c>
      <c r="P300" s="7">
        <v>46112</v>
      </c>
      <c r="Q300" s="13">
        <v>0.68648648648648647</v>
      </c>
      <c r="R300">
        <v>125</v>
      </c>
    </row>
    <row r="301" spans="1:18" x14ac:dyDescent="0.25">
      <c r="A301">
        <v>2026</v>
      </c>
      <c r="B301" t="s">
        <v>20</v>
      </c>
      <c r="C301" t="s">
        <v>27</v>
      </c>
      <c r="D301" t="s">
        <v>17</v>
      </c>
      <c r="E301">
        <v>18</v>
      </c>
      <c r="F301" t="s">
        <v>66</v>
      </c>
      <c r="G301" t="s">
        <v>55</v>
      </c>
      <c r="I301">
        <v>185</v>
      </c>
      <c r="J301" s="13">
        <v>0.68965517241379315</v>
      </c>
      <c r="K301" s="13">
        <v>0.9027027027027027</v>
      </c>
      <c r="L301" s="13">
        <v>0.9</v>
      </c>
      <c r="M301" t="s">
        <v>51</v>
      </c>
      <c r="N301" t="s">
        <v>63</v>
      </c>
      <c r="O301" s="16">
        <v>58</v>
      </c>
      <c r="P301" s="7">
        <v>46112</v>
      </c>
      <c r="Q301" s="13">
        <v>9.7297297297297303E-2</v>
      </c>
      <c r="R301">
        <v>125</v>
      </c>
    </row>
    <row r="302" spans="1:18" x14ac:dyDescent="0.25">
      <c r="A302">
        <v>2026</v>
      </c>
      <c r="B302" t="s">
        <v>20</v>
      </c>
      <c r="C302" t="s">
        <v>28</v>
      </c>
      <c r="D302" t="s">
        <v>14</v>
      </c>
      <c r="E302">
        <v>0</v>
      </c>
      <c r="F302" t="s">
        <v>66</v>
      </c>
      <c r="G302" t="s">
        <v>55</v>
      </c>
      <c r="I302">
        <v>1</v>
      </c>
      <c r="J302" s="13">
        <v>0</v>
      </c>
      <c r="K302" s="13">
        <v>0</v>
      </c>
      <c r="L302" s="13">
        <v>0.9</v>
      </c>
      <c r="M302" t="s">
        <v>51</v>
      </c>
      <c r="N302" t="s">
        <v>52</v>
      </c>
      <c r="O302" s="16">
        <v>1</v>
      </c>
      <c r="P302" s="7">
        <v>46112</v>
      </c>
      <c r="Q302" s="13">
        <v>0</v>
      </c>
    </row>
    <row r="303" spans="1:18" x14ac:dyDescent="0.25">
      <c r="A303">
        <v>2026</v>
      </c>
      <c r="B303" t="s">
        <v>20</v>
      </c>
      <c r="C303" t="s">
        <v>28</v>
      </c>
      <c r="D303" t="s">
        <v>16</v>
      </c>
      <c r="E303">
        <v>0</v>
      </c>
      <c r="F303" t="s">
        <v>66</v>
      </c>
      <c r="G303" t="s">
        <v>55</v>
      </c>
      <c r="I303">
        <v>1</v>
      </c>
      <c r="J303" s="13">
        <v>0</v>
      </c>
      <c r="K303" s="13">
        <v>0</v>
      </c>
      <c r="L303" s="13">
        <v>0.9</v>
      </c>
      <c r="M303" t="s">
        <v>51</v>
      </c>
      <c r="N303" t="s">
        <v>52</v>
      </c>
      <c r="O303" s="16">
        <v>1</v>
      </c>
      <c r="P303" s="7">
        <v>46112</v>
      </c>
      <c r="Q303" s="13">
        <v>0</v>
      </c>
    </row>
    <row r="304" spans="1:18" x14ac:dyDescent="0.25">
      <c r="A304">
        <v>2026</v>
      </c>
      <c r="B304" t="s">
        <v>20</v>
      </c>
      <c r="C304" t="s">
        <v>28</v>
      </c>
      <c r="D304" t="s">
        <v>17</v>
      </c>
      <c r="E304">
        <v>1</v>
      </c>
      <c r="F304" t="s">
        <v>66</v>
      </c>
      <c r="G304" t="s">
        <v>55</v>
      </c>
      <c r="I304">
        <v>1</v>
      </c>
      <c r="J304" s="13">
        <v>0</v>
      </c>
      <c r="K304" s="13">
        <v>0</v>
      </c>
      <c r="L304" s="13">
        <v>0.9</v>
      </c>
      <c r="M304" t="s">
        <v>51</v>
      </c>
      <c r="N304" t="s">
        <v>52</v>
      </c>
      <c r="O304" s="16">
        <v>1</v>
      </c>
      <c r="P304" s="7">
        <v>46112</v>
      </c>
      <c r="Q304" s="13">
        <v>1</v>
      </c>
    </row>
    <row r="305" spans="1:17" x14ac:dyDescent="0.25">
      <c r="A305">
        <v>2026</v>
      </c>
      <c r="B305" t="s">
        <v>20</v>
      </c>
      <c r="C305" t="s">
        <v>29</v>
      </c>
      <c r="D305" t="s">
        <v>14</v>
      </c>
      <c r="E305">
        <v>933</v>
      </c>
      <c r="F305" t="s">
        <v>66</v>
      </c>
      <c r="G305" t="s">
        <v>58</v>
      </c>
      <c r="I305">
        <v>988</v>
      </c>
      <c r="J305" s="13">
        <v>0.96884735202492211</v>
      </c>
      <c r="K305" s="13">
        <v>0.96963562753036436</v>
      </c>
      <c r="L305" s="13">
        <v>0.9</v>
      </c>
      <c r="M305" t="s">
        <v>51</v>
      </c>
      <c r="N305" t="s">
        <v>53</v>
      </c>
      <c r="O305" s="16">
        <v>963</v>
      </c>
      <c r="P305" s="7">
        <v>46112</v>
      </c>
      <c r="Q305" s="13">
        <v>0.94433198380566796</v>
      </c>
    </row>
    <row r="306" spans="1:17" x14ac:dyDescent="0.25">
      <c r="A306">
        <v>2026</v>
      </c>
      <c r="B306" t="s">
        <v>20</v>
      </c>
      <c r="C306" t="s">
        <v>29</v>
      </c>
      <c r="D306" t="s">
        <v>16</v>
      </c>
      <c r="E306">
        <v>25</v>
      </c>
      <c r="F306" t="s">
        <v>66</v>
      </c>
      <c r="G306" t="s">
        <v>58</v>
      </c>
      <c r="I306">
        <v>988</v>
      </c>
      <c r="J306" s="13">
        <v>0.96884735202492211</v>
      </c>
      <c r="K306" s="13">
        <v>0.96963562753036436</v>
      </c>
      <c r="L306" s="13">
        <v>0.9</v>
      </c>
      <c r="M306" t="s">
        <v>51</v>
      </c>
      <c r="N306" t="s">
        <v>53</v>
      </c>
      <c r="O306" s="16">
        <v>963</v>
      </c>
      <c r="P306" s="7">
        <v>46112</v>
      </c>
      <c r="Q306" s="13">
        <v>2.5303643724696356E-2</v>
      </c>
    </row>
    <row r="307" spans="1:17" x14ac:dyDescent="0.25">
      <c r="A307">
        <v>2026</v>
      </c>
      <c r="B307" t="s">
        <v>20</v>
      </c>
      <c r="C307" t="s">
        <v>29</v>
      </c>
      <c r="D307" t="s">
        <v>17</v>
      </c>
      <c r="E307">
        <v>30</v>
      </c>
      <c r="F307" t="s">
        <v>66</v>
      </c>
      <c r="G307" t="s">
        <v>58</v>
      </c>
      <c r="I307">
        <v>988</v>
      </c>
      <c r="J307" s="13">
        <v>0.96884735202492211</v>
      </c>
      <c r="K307" s="13">
        <v>0.96963562753036436</v>
      </c>
      <c r="L307" s="13">
        <v>0.9</v>
      </c>
      <c r="M307" t="s">
        <v>51</v>
      </c>
      <c r="N307" t="s">
        <v>53</v>
      </c>
      <c r="O307" s="16">
        <v>963</v>
      </c>
      <c r="P307" s="7">
        <v>46112</v>
      </c>
      <c r="Q307" s="13">
        <v>3.0364372469635626E-2</v>
      </c>
    </row>
    <row r="308" spans="1:17" x14ac:dyDescent="0.25">
      <c r="A308">
        <v>2026</v>
      </c>
      <c r="B308" t="s">
        <v>20</v>
      </c>
      <c r="C308" t="s">
        <v>31</v>
      </c>
      <c r="D308" t="s">
        <v>14</v>
      </c>
      <c r="E308">
        <v>297</v>
      </c>
      <c r="F308" t="s">
        <v>66</v>
      </c>
      <c r="G308" t="s">
        <v>59</v>
      </c>
      <c r="I308">
        <v>419</v>
      </c>
      <c r="J308" s="13">
        <v>0.82271468144044324</v>
      </c>
      <c r="K308" s="13">
        <v>0.847255369928401</v>
      </c>
      <c r="L308" s="13">
        <v>0.9</v>
      </c>
      <c r="M308" t="s">
        <v>51</v>
      </c>
      <c r="N308" t="s">
        <v>52</v>
      </c>
      <c r="O308" s="16">
        <v>361</v>
      </c>
      <c r="P308" s="7">
        <v>46112</v>
      </c>
      <c r="Q308" s="13">
        <v>0.70883054892601427</v>
      </c>
    </row>
    <row r="309" spans="1:17" x14ac:dyDescent="0.25">
      <c r="A309">
        <v>2026</v>
      </c>
      <c r="B309" t="s">
        <v>20</v>
      </c>
      <c r="C309" t="s">
        <v>31</v>
      </c>
      <c r="D309" t="s">
        <v>16</v>
      </c>
      <c r="E309">
        <v>58</v>
      </c>
      <c r="F309" t="s">
        <v>66</v>
      </c>
      <c r="G309" t="s">
        <v>59</v>
      </c>
      <c r="I309">
        <v>419</v>
      </c>
      <c r="J309" s="13">
        <v>0.82271468144044324</v>
      </c>
      <c r="K309" s="13">
        <v>0.847255369928401</v>
      </c>
      <c r="L309" s="13">
        <v>0.9</v>
      </c>
      <c r="M309" t="s">
        <v>51</v>
      </c>
      <c r="N309" t="s">
        <v>52</v>
      </c>
      <c r="O309" s="16">
        <v>361</v>
      </c>
      <c r="P309" s="7">
        <v>46112</v>
      </c>
      <c r="Q309" s="13">
        <v>0.13842482100238662</v>
      </c>
    </row>
    <row r="310" spans="1:17" x14ac:dyDescent="0.25">
      <c r="A310">
        <v>2026</v>
      </c>
      <c r="B310" t="s">
        <v>20</v>
      </c>
      <c r="C310" t="s">
        <v>31</v>
      </c>
      <c r="D310" t="s">
        <v>17</v>
      </c>
      <c r="E310">
        <v>64</v>
      </c>
      <c r="F310" t="s">
        <v>66</v>
      </c>
      <c r="G310" t="s">
        <v>59</v>
      </c>
      <c r="I310">
        <v>419</v>
      </c>
      <c r="J310" s="13">
        <v>0.82271468144044324</v>
      </c>
      <c r="K310" s="13">
        <v>0.847255369928401</v>
      </c>
      <c r="L310" s="13">
        <v>0.9</v>
      </c>
      <c r="M310" t="s">
        <v>51</v>
      </c>
      <c r="N310" t="s">
        <v>52</v>
      </c>
      <c r="O310" s="16">
        <v>361</v>
      </c>
      <c r="P310" s="7">
        <v>46112</v>
      </c>
      <c r="Q310" s="13">
        <v>0.15274463007159905</v>
      </c>
    </row>
    <row r="311" spans="1:17" x14ac:dyDescent="0.25">
      <c r="A311">
        <v>2026</v>
      </c>
      <c r="B311" t="s">
        <v>20</v>
      </c>
      <c r="C311" t="s">
        <v>33</v>
      </c>
      <c r="D311" t="s">
        <v>14</v>
      </c>
      <c r="E311">
        <v>269</v>
      </c>
      <c r="F311" t="s">
        <v>66</v>
      </c>
      <c r="G311" t="s">
        <v>59</v>
      </c>
      <c r="I311">
        <v>525</v>
      </c>
      <c r="J311" s="13">
        <v>0.75988700564971756</v>
      </c>
      <c r="K311" s="13">
        <v>0.83809523809523812</v>
      </c>
      <c r="L311" s="13">
        <v>0.9</v>
      </c>
      <c r="M311" t="s">
        <v>51</v>
      </c>
      <c r="N311" t="s">
        <v>52</v>
      </c>
      <c r="O311" s="16">
        <v>354</v>
      </c>
      <c r="P311" s="7">
        <v>46112</v>
      </c>
      <c r="Q311" s="13">
        <v>0.51238095238095238</v>
      </c>
    </row>
    <row r="312" spans="1:17" x14ac:dyDescent="0.25">
      <c r="A312">
        <v>2026</v>
      </c>
      <c r="B312" t="s">
        <v>20</v>
      </c>
      <c r="C312" t="s">
        <v>33</v>
      </c>
      <c r="D312" t="s">
        <v>16</v>
      </c>
      <c r="E312">
        <v>171</v>
      </c>
      <c r="F312" t="s">
        <v>66</v>
      </c>
      <c r="G312" t="s">
        <v>59</v>
      </c>
      <c r="I312">
        <v>525</v>
      </c>
      <c r="J312" s="13">
        <v>0.75988700564971756</v>
      </c>
      <c r="K312" s="13">
        <v>0.83809523809523812</v>
      </c>
      <c r="L312" s="13">
        <v>0.9</v>
      </c>
      <c r="M312" t="s">
        <v>51</v>
      </c>
      <c r="N312" t="s">
        <v>52</v>
      </c>
      <c r="O312" s="16">
        <v>354</v>
      </c>
      <c r="P312" s="7">
        <v>46112</v>
      </c>
      <c r="Q312" s="13">
        <v>0.32571428571428573</v>
      </c>
    </row>
    <row r="313" spans="1:17" x14ac:dyDescent="0.25">
      <c r="A313">
        <v>2026</v>
      </c>
      <c r="B313" t="s">
        <v>20</v>
      </c>
      <c r="C313" t="s">
        <v>33</v>
      </c>
      <c r="D313" t="s">
        <v>17</v>
      </c>
      <c r="E313">
        <v>85</v>
      </c>
      <c r="F313" t="s">
        <v>66</v>
      </c>
      <c r="G313" t="s">
        <v>59</v>
      </c>
      <c r="I313">
        <v>525</v>
      </c>
      <c r="J313" s="13">
        <v>0.75988700564971756</v>
      </c>
      <c r="K313" s="13">
        <v>0.83809523809523812</v>
      </c>
      <c r="L313" s="13">
        <v>0.9</v>
      </c>
      <c r="M313" t="s">
        <v>51</v>
      </c>
      <c r="N313" t="s">
        <v>52</v>
      </c>
      <c r="O313" s="16">
        <v>354</v>
      </c>
      <c r="P313" s="7">
        <v>46112</v>
      </c>
      <c r="Q313" s="13">
        <v>0.16190476190476191</v>
      </c>
    </row>
    <row r="314" spans="1:17" x14ac:dyDescent="0.25">
      <c r="A314">
        <v>2026</v>
      </c>
      <c r="B314" t="s">
        <v>20</v>
      </c>
      <c r="C314" t="s">
        <v>34</v>
      </c>
      <c r="D314" t="s">
        <v>14</v>
      </c>
      <c r="E314">
        <v>164</v>
      </c>
      <c r="F314" t="s">
        <v>66</v>
      </c>
      <c r="G314" t="s">
        <v>57</v>
      </c>
      <c r="I314">
        <v>182</v>
      </c>
      <c r="J314" s="13">
        <v>0.91111111111111109</v>
      </c>
      <c r="K314" s="13">
        <v>0.91208791208791207</v>
      </c>
      <c r="L314" s="13">
        <v>0.9</v>
      </c>
      <c r="M314" t="s">
        <v>51</v>
      </c>
      <c r="N314" t="s">
        <v>53</v>
      </c>
      <c r="O314" s="16">
        <v>180</v>
      </c>
      <c r="P314" s="7">
        <v>46112</v>
      </c>
      <c r="Q314" s="13">
        <v>0.90109890109890112</v>
      </c>
    </row>
    <row r="315" spans="1:17" x14ac:dyDescent="0.25">
      <c r="A315">
        <v>2026</v>
      </c>
      <c r="B315" t="s">
        <v>20</v>
      </c>
      <c r="C315" t="s">
        <v>34</v>
      </c>
      <c r="D315" t="s">
        <v>16</v>
      </c>
      <c r="E315">
        <v>2</v>
      </c>
      <c r="F315" t="s">
        <v>66</v>
      </c>
      <c r="G315" t="s">
        <v>57</v>
      </c>
      <c r="I315">
        <v>182</v>
      </c>
      <c r="J315" s="13">
        <v>0.91111111111111109</v>
      </c>
      <c r="K315" s="13">
        <v>0.91208791208791207</v>
      </c>
      <c r="L315" s="13">
        <v>0.9</v>
      </c>
      <c r="M315" t="s">
        <v>51</v>
      </c>
      <c r="N315" t="s">
        <v>53</v>
      </c>
      <c r="O315" s="16">
        <v>180</v>
      </c>
      <c r="P315" s="7">
        <v>46112</v>
      </c>
      <c r="Q315" s="13">
        <v>1.098901098901099E-2</v>
      </c>
    </row>
    <row r="316" spans="1:17" x14ac:dyDescent="0.25">
      <c r="A316">
        <v>2026</v>
      </c>
      <c r="B316" t="s">
        <v>20</v>
      </c>
      <c r="C316" t="s">
        <v>34</v>
      </c>
      <c r="D316" t="s">
        <v>17</v>
      </c>
      <c r="E316">
        <v>16</v>
      </c>
      <c r="F316" t="s">
        <v>66</v>
      </c>
      <c r="G316" t="s">
        <v>57</v>
      </c>
      <c r="I316">
        <v>182</v>
      </c>
      <c r="J316" s="13">
        <v>0.91111111111111109</v>
      </c>
      <c r="K316" s="13">
        <v>0.91208791208791207</v>
      </c>
      <c r="L316" s="13">
        <v>0.9</v>
      </c>
      <c r="M316" t="s">
        <v>51</v>
      </c>
      <c r="N316" t="s">
        <v>53</v>
      </c>
      <c r="O316" s="16">
        <v>180</v>
      </c>
      <c r="P316" s="7">
        <v>46112</v>
      </c>
      <c r="Q316" s="13">
        <v>8.7912087912087919E-2</v>
      </c>
    </row>
    <row r="317" spans="1:17" x14ac:dyDescent="0.25">
      <c r="A317">
        <v>2026</v>
      </c>
      <c r="B317" t="s">
        <v>20</v>
      </c>
      <c r="C317" t="s">
        <v>35</v>
      </c>
      <c r="D317" t="s">
        <v>14</v>
      </c>
      <c r="E317">
        <v>136</v>
      </c>
      <c r="F317" t="s">
        <v>66</v>
      </c>
      <c r="G317" t="s">
        <v>60</v>
      </c>
      <c r="I317">
        <v>166</v>
      </c>
      <c r="J317" s="13">
        <v>0.86624203821656054</v>
      </c>
      <c r="K317" s="13">
        <v>0.87349397590361444</v>
      </c>
      <c r="L317" s="13">
        <v>0.9</v>
      </c>
      <c r="M317" t="s">
        <v>51</v>
      </c>
      <c r="N317" t="s">
        <v>52</v>
      </c>
      <c r="O317" s="16">
        <v>157</v>
      </c>
      <c r="P317" s="7">
        <v>46112</v>
      </c>
      <c r="Q317" s="13">
        <v>0.81927710843373491</v>
      </c>
    </row>
    <row r="318" spans="1:17" x14ac:dyDescent="0.25">
      <c r="A318">
        <v>2026</v>
      </c>
      <c r="B318" t="s">
        <v>20</v>
      </c>
      <c r="C318" t="s">
        <v>35</v>
      </c>
      <c r="D318" t="s">
        <v>16</v>
      </c>
      <c r="E318">
        <v>9</v>
      </c>
      <c r="F318" t="s">
        <v>66</v>
      </c>
      <c r="G318" t="s">
        <v>60</v>
      </c>
      <c r="I318">
        <v>166</v>
      </c>
      <c r="J318" s="13">
        <v>0.86624203821656054</v>
      </c>
      <c r="K318" s="13">
        <v>0.87349397590361444</v>
      </c>
      <c r="L318" s="13">
        <v>0.9</v>
      </c>
      <c r="M318" t="s">
        <v>51</v>
      </c>
      <c r="N318" t="s">
        <v>52</v>
      </c>
      <c r="O318" s="16">
        <v>157</v>
      </c>
      <c r="P318" s="7">
        <v>46112</v>
      </c>
      <c r="Q318" s="13">
        <v>5.4216867469879519E-2</v>
      </c>
    </row>
    <row r="319" spans="1:17" x14ac:dyDescent="0.25">
      <c r="A319">
        <v>2026</v>
      </c>
      <c r="B319" t="s">
        <v>20</v>
      </c>
      <c r="C319" t="s">
        <v>35</v>
      </c>
      <c r="D319" t="s">
        <v>17</v>
      </c>
      <c r="E319">
        <v>21</v>
      </c>
      <c r="F319" t="s">
        <v>66</v>
      </c>
      <c r="G319" t="s">
        <v>60</v>
      </c>
      <c r="I319">
        <v>166</v>
      </c>
      <c r="J319" s="13">
        <v>0.86624203821656054</v>
      </c>
      <c r="K319" s="13">
        <v>0.87349397590361444</v>
      </c>
      <c r="L319" s="13">
        <v>0.9</v>
      </c>
      <c r="M319" t="s">
        <v>51</v>
      </c>
      <c r="N319" t="s">
        <v>52</v>
      </c>
      <c r="O319" s="16">
        <v>157</v>
      </c>
      <c r="P319" s="7">
        <v>46112</v>
      </c>
      <c r="Q319" s="13">
        <v>0.12650602409638553</v>
      </c>
    </row>
    <row r="320" spans="1:17" x14ac:dyDescent="0.25">
      <c r="A320">
        <v>2026</v>
      </c>
      <c r="B320" t="s">
        <v>20</v>
      </c>
      <c r="C320" t="s">
        <v>37</v>
      </c>
      <c r="D320" t="s">
        <v>14</v>
      </c>
      <c r="E320">
        <v>9</v>
      </c>
      <c r="F320" t="s">
        <v>66</v>
      </c>
      <c r="G320" t="s">
        <v>60</v>
      </c>
      <c r="I320">
        <v>14</v>
      </c>
      <c r="J320" s="13">
        <v>0.9</v>
      </c>
      <c r="K320" s="13">
        <v>0.9285714285714286</v>
      </c>
      <c r="L320" s="13">
        <v>0.9</v>
      </c>
      <c r="M320" t="s">
        <v>51</v>
      </c>
      <c r="N320" t="s">
        <v>54</v>
      </c>
      <c r="O320" s="16">
        <v>10</v>
      </c>
      <c r="P320" s="7">
        <v>46112</v>
      </c>
      <c r="Q320" s="13">
        <v>0.6428571428571429</v>
      </c>
    </row>
    <row r="321" spans="1:17" x14ac:dyDescent="0.25">
      <c r="A321">
        <v>2026</v>
      </c>
      <c r="B321" t="s">
        <v>20</v>
      </c>
      <c r="C321" t="s">
        <v>37</v>
      </c>
      <c r="D321" t="s">
        <v>16</v>
      </c>
      <c r="E321">
        <v>4</v>
      </c>
      <c r="F321" t="s">
        <v>66</v>
      </c>
      <c r="G321" t="s">
        <v>60</v>
      </c>
      <c r="I321">
        <v>14</v>
      </c>
      <c r="J321" s="13">
        <v>0.9</v>
      </c>
      <c r="K321" s="13">
        <v>0.9285714285714286</v>
      </c>
      <c r="L321" s="13">
        <v>0.9</v>
      </c>
      <c r="M321" t="s">
        <v>51</v>
      </c>
      <c r="N321" t="s">
        <v>54</v>
      </c>
      <c r="O321" s="16">
        <v>10</v>
      </c>
      <c r="P321" s="7">
        <v>46112</v>
      </c>
      <c r="Q321" s="13">
        <v>0.2857142857142857</v>
      </c>
    </row>
    <row r="322" spans="1:17" x14ac:dyDescent="0.25">
      <c r="A322">
        <v>2026</v>
      </c>
      <c r="B322" t="s">
        <v>20</v>
      </c>
      <c r="C322" t="s">
        <v>37</v>
      </c>
      <c r="D322" t="s">
        <v>17</v>
      </c>
      <c r="E322">
        <v>1</v>
      </c>
      <c r="F322" t="s">
        <v>66</v>
      </c>
      <c r="G322" t="s">
        <v>60</v>
      </c>
      <c r="I322">
        <v>14</v>
      </c>
      <c r="J322" s="13">
        <v>0.9</v>
      </c>
      <c r="K322" s="13">
        <v>0.9285714285714286</v>
      </c>
      <c r="L322" s="13">
        <v>0.9</v>
      </c>
      <c r="M322" t="s">
        <v>51</v>
      </c>
      <c r="N322" t="s">
        <v>54</v>
      </c>
      <c r="O322" s="16">
        <v>10</v>
      </c>
      <c r="P322" s="7">
        <v>46112</v>
      </c>
      <c r="Q322" s="13">
        <v>7.1428571428571425E-2</v>
      </c>
    </row>
    <row r="323" spans="1:17" x14ac:dyDescent="0.25">
      <c r="A323">
        <v>2026</v>
      </c>
      <c r="B323" t="s">
        <v>20</v>
      </c>
      <c r="C323" t="s">
        <v>38</v>
      </c>
      <c r="D323" t="s">
        <v>14</v>
      </c>
      <c r="E323">
        <v>751</v>
      </c>
      <c r="F323" t="s">
        <v>66</v>
      </c>
      <c r="G323" t="s">
        <v>58</v>
      </c>
      <c r="I323">
        <v>802</v>
      </c>
      <c r="J323" s="13">
        <v>0.96405648267008981</v>
      </c>
      <c r="K323" s="13">
        <v>0.96508728179551118</v>
      </c>
      <c r="L323" s="13">
        <v>0.9</v>
      </c>
      <c r="M323" t="s">
        <v>51</v>
      </c>
      <c r="N323" t="s">
        <v>53</v>
      </c>
      <c r="O323" s="16">
        <v>779</v>
      </c>
      <c r="P323" s="7">
        <v>46112</v>
      </c>
      <c r="Q323" s="13">
        <v>0.93640897755610975</v>
      </c>
    </row>
    <row r="324" spans="1:17" x14ac:dyDescent="0.25">
      <c r="A324">
        <v>2026</v>
      </c>
      <c r="B324" t="s">
        <v>20</v>
      </c>
      <c r="C324" t="s">
        <v>38</v>
      </c>
      <c r="D324" t="s">
        <v>16</v>
      </c>
      <c r="E324">
        <v>23</v>
      </c>
      <c r="F324" t="s">
        <v>66</v>
      </c>
      <c r="G324" t="s">
        <v>58</v>
      </c>
      <c r="I324">
        <v>802</v>
      </c>
      <c r="J324" s="13">
        <v>0.96405648267008981</v>
      </c>
      <c r="K324" s="13">
        <v>0.96508728179551118</v>
      </c>
      <c r="L324" s="13">
        <v>0.9</v>
      </c>
      <c r="M324" t="s">
        <v>51</v>
      </c>
      <c r="N324" t="s">
        <v>53</v>
      </c>
      <c r="O324" s="16">
        <v>779</v>
      </c>
      <c r="P324" s="7">
        <v>46112</v>
      </c>
      <c r="Q324" s="13">
        <v>2.8678304239401497E-2</v>
      </c>
    </row>
    <row r="325" spans="1:17" x14ac:dyDescent="0.25">
      <c r="A325">
        <v>2026</v>
      </c>
      <c r="B325" t="s">
        <v>20</v>
      </c>
      <c r="C325" t="s">
        <v>38</v>
      </c>
      <c r="D325" t="s">
        <v>17</v>
      </c>
      <c r="E325">
        <v>28</v>
      </c>
      <c r="F325" t="s">
        <v>66</v>
      </c>
      <c r="G325" t="s">
        <v>58</v>
      </c>
      <c r="I325">
        <v>802</v>
      </c>
      <c r="J325" s="13">
        <v>0.96405648267008981</v>
      </c>
      <c r="K325" s="13">
        <v>0.96508728179551118</v>
      </c>
      <c r="L325" s="13">
        <v>0.9</v>
      </c>
      <c r="M325" t="s">
        <v>51</v>
      </c>
      <c r="N325" t="s">
        <v>53</v>
      </c>
      <c r="O325" s="16">
        <v>779</v>
      </c>
      <c r="P325" s="7">
        <v>46112</v>
      </c>
      <c r="Q325" s="13">
        <v>3.4912718204488775E-2</v>
      </c>
    </row>
    <row r="326" spans="1:17" x14ac:dyDescent="0.25">
      <c r="A326">
        <v>2026</v>
      </c>
      <c r="B326" t="s">
        <v>20</v>
      </c>
      <c r="C326" t="s">
        <v>39</v>
      </c>
      <c r="D326" t="s">
        <v>14</v>
      </c>
      <c r="E326">
        <v>241</v>
      </c>
      <c r="F326" t="s">
        <v>66</v>
      </c>
      <c r="G326" t="s">
        <v>61</v>
      </c>
      <c r="I326">
        <v>317</v>
      </c>
      <c r="J326" s="13">
        <v>0.86690647482014394</v>
      </c>
      <c r="K326" s="13">
        <v>0.88328075709779175</v>
      </c>
      <c r="L326" s="13">
        <v>0.9</v>
      </c>
      <c r="M326" t="s">
        <v>51</v>
      </c>
      <c r="N326" t="s">
        <v>52</v>
      </c>
      <c r="O326" s="16">
        <v>278</v>
      </c>
      <c r="P326" s="7">
        <v>46112</v>
      </c>
      <c r="Q326" s="13">
        <v>0.76025236593059942</v>
      </c>
    </row>
    <row r="327" spans="1:17" x14ac:dyDescent="0.25">
      <c r="A327">
        <v>2026</v>
      </c>
      <c r="B327" t="s">
        <v>20</v>
      </c>
      <c r="C327" t="s">
        <v>39</v>
      </c>
      <c r="D327" t="s">
        <v>16</v>
      </c>
      <c r="E327">
        <v>39</v>
      </c>
      <c r="F327" t="s">
        <v>66</v>
      </c>
      <c r="G327" t="s">
        <v>61</v>
      </c>
      <c r="I327">
        <v>317</v>
      </c>
      <c r="J327" s="13">
        <v>0.86690647482014394</v>
      </c>
      <c r="K327" s="13">
        <v>0.88328075709779175</v>
      </c>
      <c r="L327" s="13">
        <v>0.9</v>
      </c>
      <c r="M327" t="s">
        <v>51</v>
      </c>
      <c r="N327" t="s">
        <v>52</v>
      </c>
      <c r="O327" s="16">
        <v>278</v>
      </c>
      <c r="P327" s="7">
        <v>46112</v>
      </c>
      <c r="Q327" s="13">
        <v>0.12302839116719243</v>
      </c>
    </row>
    <row r="328" spans="1:17" x14ac:dyDescent="0.25">
      <c r="A328">
        <v>2026</v>
      </c>
      <c r="B328" t="s">
        <v>20</v>
      </c>
      <c r="C328" t="s">
        <v>39</v>
      </c>
      <c r="D328" t="s">
        <v>17</v>
      </c>
      <c r="E328">
        <v>37</v>
      </c>
      <c r="F328" t="s">
        <v>66</v>
      </c>
      <c r="G328" t="s">
        <v>61</v>
      </c>
      <c r="I328">
        <v>317</v>
      </c>
      <c r="J328" s="13">
        <v>0.86690647482014394</v>
      </c>
      <c r="K328" s="13">
        <v>0.88328075709779175</v>
      </c>
      <c r="L328" s="13">
        <v>0.9</v>
      </c>
      <c r="M328" t="s">
        <v>51</v>
      </c>
      <c r="N328" t="s">
        <v>52</v>
      </c>
      <c r="O328" s="16">
        <v>278</v>
      </c>
      <c r="P328" s="7">
        <v>46112</v>
      </c>
      <c r="Q328" s="13">
        <v>0.1167192429022082</v>
      </c>
    </row>
    <row r="329" spans="1:17" x14ac:dyDescent="0.25">
      <c r="A329">
        <v>2026</v>
      </c>
      <c r="B329" t="s">
        <v>20</v>
      </c>
      <c r="C329" t="s">
        <v>41</v>
      </c>
      <c r="D329" t="s">
        <v>14</v>
      </c>
      <c r="E329">
        <v>201</v>
      </c>
      <c r="F329" t="s">
        <v>66</v>
      </c>
      <c r="G329" t="s">
        <v>61</v>
      </c>
      <c r="I329">
        <v>452</v>
      </c>
      <c r="J329" s="13">
        <v>0.76425855513307983</v>
      </c>
      <c r="K329" s="13">
        <v>0.86283185840707965</v>
      </c>
      <c r="L329" s="13">
        <v>0.9</v>
      </c>
      <c r="M329" t="s">
        <v>51</v>
      </c>
      <c r="N329" t="s">
        <v>52</v>
      </c>
      <c r="O329" s="16">
        <v>263</v>
      </c>
      <c r="P329" s="7">
        <v>46112</v>
      </c>
      <c r="Q329" s="13">
        <v>0.44469026548672569</v>
      </c>
    </row>
    <row r="330" spans="1:17" x14ac:dyDescent="0.25">
      <c r="A330">
        <v>2026</v>
      </c>
      <c r="B330" t="s">
        <v>20</v>
      </c>
      <c r="C330" t="s">
        <v>41</v>
      </c>
      <c r="D330" t="s">
        <v>16</v>
      </c>
      <c r="E330">
        <v>189</v>
      </c>
      <c r="F330" t="s">
        <v>66</v>
      </c>
      <c r="G330" t="s">
        <v>61</v>
      </c>
      <c r="I330">
        <v>452</v>
      </c>
      <c r="J330" s="13">
        <v>0.76425855513307983</v>
      </c>
      <c r="K330" s="13">
        <v>0.86283185840707965</v>
      </c>
      <c r="L330" s="13">
        <v>0.9</v>
      </c>
      <c r="M330" t="s">
        <v>51</v>
      </c>
      <c r="N330" t="s">
        <v>52</v>
      </c>
      <c r="O330" s="16">
        <v>263</v>
      </c>
      <c r="P330" s="7">
        <v>46112</v>
      </c>
      <c r="Q330" s="13">
        <v>0.41814159292035397</v>
      </c>
    </row>
    <row r="331" spans="1:17" x14ac:dyDescent="0.25">
      <c r="A331">
        <v>2026</v>
      </c>
      <c r="B331" t="s">
        <v>20</v>
      </c>
      <c r="C331" t="s">
        <v>41</v>
      </c>
      <c r="D331" t="s">
        <v>17</v>
      </c>
      <c r="E331">
        <v>62</v>
      </c>
      <c r="F331" t="s">
        <v>66</v>
      </c>
      <c r="G331" t="s">
        <v>61</v>
      </c>
      <c r="I331">
        <v>452</v>
      </c>
      <c r="J331" s="13">
        <v>0.76425855513307983</v>
      </c>
      <c r="K331" s="13">
        <v>0.86283185840707965</v>
      </c>
      <c r="L331" s="13">
        <v>0.9</v>
      </c>
      <c r="M331" t="s">
        <v>51</v>
      </c>
      <c r="N331" t="s">
        <v>52</v>
      </c>
      <c r="O331" s="16">
        <v>263</v>
      </c>
      <c r="P331" s="7">
        <v>46112</v>
      </c>
      <c r="Q331" s="13">
        <v>0.13716814159292035</v>
      </c>
    </row>
    <row r="332" spans="1:17" x14ac:dyDescent="0.25">
      <c r="A332">
        <v>2026</v>
      </c>
      <c r="B332" t="s">
        <v>20</v>
      </c>
      <c r="C332" t="s">
        <v>44</v>
      </c>
      <c r="D332" t="s">
        <v>14</v>
      </c>
      <c r="E332">
        <v>411</v>
      </c>
      <c r="F332" t="s">
        <v>66</v>
      </c>
      <c r="G332" t="s">
        <v>57</v>
      </c>
      <c r="I332">
        <v>457</v>
      </c>
      <c r="J332" s="13">
        <v>0.92359550561797754</v>
      </c>
      <c r="K332" s="13">
        <v>0.92560175054704596</v>
      </c>
      <c r="L332" s="13">
        <v>0.9</v>
      </c>
      <c r="M332" t="s">
        <v>51</v>
      </c>
      <c r="N332" t="s">
        <v>54</v>
      </c>
      <c r="O332" s="16">
        <v>445</v>
      </c>
      <c r="P332" s="7">
        <v>46112</v>
      </c>
      <c r="Q332" s="13">
        <v>0.89934354485776802</v>
      </c>
    </row>
    <row r="333" spans="1:17" x14ac:dyDescent="0.25">
      <c r="A333">
        <v>2026</v>
      </c>
      <c r="B333" t="s">
        <v>20</v>
      </c>
      <c r="C333" t="s">
        <v>44</v>
      </c>
      <c r="D333" t="s">
        <v>16</v>
      </c>
      <c r="E333">
        <v>12</v>
      </c>
      <c r="F333" t="s">
        <v>66</v>
      </c>
      <c r="G333" t="s">
        <v>57</v>
      </c>
      <c r="I333">
        <v>457</v>
      </c>
      <c r="J333" s="13">
        <v>0.92359550561797754</v>
      </c>
      <c r="K333" s="13">
        <v>0.92560175054704596</v>
      </c>
      <c r="L333" s="13">
        <v>0.9</v>
      </c>
      <c r="M333" t="s">
        <v>51</v>
      </c>
      <c r="N333" t="s">
        <v>54</v>
      </c>
      <c r="O333" s="16">
        <v>445</v>
      </c>
      <c r="P333" s="7">
        <v>46112</v>
      </c>
      <c r="Q333" s="13">
        <v>2.6258205689277898E-2</v>
      </c>
    </row>
    <row r="334" spans="1:17" x14ac:dyDescent="0.25">
      <c r="A334">
        <v>2026</v>
      </c>
      <c r="B334" t="s">
        <v>20</v>
      </c>
      <c r="C334" t="s">
        <v>44</v>
      </c>
      <c r="D334" t="s">
        <v>17</v>
      </c>
      <c r="E334">
        <v>34</v>
      </c>
      <c r="F334" t="s">
        <v>66</v>
      </c>
      <c r="G334" t="s">
        <v>57</v>
      </c>
      <c r="I334">
        <v>457</v>
      </c>
      <c r="J334" s="13">
        <v>0.92359550561797754</v>
      </c>
      <c r="K334" s="13">
        <v>0.92560175054704596</v>
      </c>
      <c r="L334" s="13">
        <v>0.9</v>
      </c>
      <c r="M334" t="s">
        <v>51</v>
      </c>
      <c r="N334" t="s">
        <v>54</v>
      </c>
      <c r="O334" s="16">
        <v>445</v>
      </c>
      <c r="P334" s="7">
        <v>46112</v>
      </c>
      <c r="Q334" s="13">
        <v>7.4398249452954049E-2</v>
      </c>
    </row>
    <row r="335" spans="1:17" x14ac:dyDescent="0.25">
      <c r="A335">
        <v>2026</v>
      </c>
      <c r="B335" t="s">
        <v>20</v>
      </c>
      <c r="C335" t="s">
        <v>45</v>
      </c>
      <c r="D335" t="s">
        <v>14</v>
      </c>
      <c r="E335">
        <v>80</v>
      </c>
      <c r="F335" t="s">
        <v>66</v>
      </c>
      <c r="G335" t="s">
        <v>62</v>
      </c>
      <c r="I335">
        <v>107</v>
      </c>
      <c r="J335" s="13">
        <v>0.898876404494382</v>
      </c>
      <c r="K335" s="13">
        <v>0.91588785046728971</v>
      </c>
      <c r="L335" s="13">
        <v>0.8</v>
      </c>
      <c r="M335" t="s">
        <v>51</v>
      </c>
      <c r="N335" t="s">
        <v>54</v>
      </c>
      <c r="O335" s="16">
        <v>89</v>
      </c>
      <c r="P335" s="7">
        <v>46112</v>
      </c>
      <c r="Q335" s="13">
        <v>0.74766355140186913</v>
      </c>
    </row>
    <row r="336" spans="1:17" x14ac:dyDescent="0.25">
      <c r="A336">
        <v>2026</v>
      </c>
      <c r="B336" t="s">
        <v>20</v>
      </c>
      <c r="C336" t="s">
        <v>45</v>
      </c>
      <c r="D336" t="s">
        <v>16</v>
      </c>
      <c r="E336">
        <v>18</v>
      </c>
      <c r="F336" t="s">
        <v>66</v>
      </c>
      <c r="G336" t="s">
        <v>62</v>
      </c>
      <c r="I336">
        <v>107</v>
      </c>
      <c r="J336" s="13">
        <v>0.898876404494382</v>
      </c>
      <c r="K336" s="13">
        <v>0.91588785046728971</v>
      </c>
      <c r="L336" s="13">
        <v>0.8</v>
      </c>
      <c r="M336" t="s">
        <v>51</v>
      </c>
      <c r="N336" t="s">
        <v>54</v>
      </c>
      <c r="O336" s="16">
        <v>89</v>
      </c>
      <c r="P336" s="7">
        <v>46112</v>
      </c>
      <c r="Q336" s="13">
        <v>0.16822429906542055</v>
      </c>
    </row>
    <row r="337" spans="1:17" x14ac:dyDescent="0.25">
      <c r="A337">
        <v>2026</v>
      </c>
      <c r="B337" t="s">
        <v>20</v>
      </c>
      <c r="C337" t="s">
        <v>45</v>
      </c>
      <c r="D337" t="s">
        <v>17</v>
      </c>
      <c r="E337">
        <v>9</v>
      </c>
      <c r="F337" t="s">
        <v>66</v>
      </c>
      <c r="G337" t="s">
        <v>62</v>
      </c>
      <c r="I337">
        <v>107</v>
      </c>
      <c r="J337" s="13">
        <v>0.898876404494382</v>
      </c>
      <c r="K337" s="13">
        <v>0.91588785046728971</v>
      </c>
      <c r="L337" s="13">
        <v>0.8</v>
      </c>
      <c r="M337" t="s">
        <v>51</v>
      </c>
      <c r="N337" t="s">
        <v>54</v>
      </c>
      <c r="O337" s="16">
        <v>89</v>
      </c>
      <c r="P337" s="7">
        <v>46112</v>
      </c>
      <c r="Q337" s="13">
        <v>8.4112149532710276E-2</v>
      </c>
    </row>
    <row r="338" spans="1:17" x14ac:dyDescent="0.25">
      <c r="A338">
        <v>2026</v>
      </c>
      <c r="B338" t="s">
        <v>20</v>
      </c>
      <c r="C338" t="s">
        <v>47</v>
      </c>
      <c r="D338" t="s">
        <v>14</v>
      </c>
      <c r="E338">
        <v>216</v>
      </c>
      <c r="F338" t="s">
        <v>66</v>
      </c>
      <c r="G338" t="s">
        <v>62</v>
      </c>
      <c r="I338">
        <v>313</v>
      </c>
      <c r="J338" s="13">
        <v>0.88524590163934425</v>
      </c>
      <c r="K338" s="13">
        <v>0.91054313099041528</v>
      </c>
      <c r="L338" s="13">
        <v>0.8</v>
      </c>
      <c r="M338" t="s">
        <v>51</v>
      </c>
      <c r="N338" t="s">
        <v>54</v>
      </c>
      <c r="O338" s="16">
        <v>244</v>
      </c>
      <c r="P338" s="7">
        <v>46112</v>
      </c>
      <c r="Q338" s="13">
        <v>0.69009584664536738</v>
      </c>
    </row>
    <row r="339" spans="1:17" x14ac:dyDescent="0.25">
      <c r="A339">
        <v>2026</v>
      </c>
      <c r="B339" t="s">
        <v>20</v>
      </c>
      <c r="C339" t="s">
        <v>47</v>
      </c>
      <c r="D339" t="s">
        <v>16</v>
      </c>
      <c r="E339">
        <v>69</v>
      </c>
      <c r="F339" t="s">
        <v>66</v>
      </c>
      <c r="G339" t="s">
        <v>62</v>
      </c>
      <c r="I339">
        <v>313</v>
      </c>
      <c r="J339" s="13">
        <v>0.88524590163934425</v>
      </c>
      <c r="K339" s="13">
        <v>0.91054313099041528</v>
      </c>
      <c r="L339" s="13">
        <v>0.8</v>
      </c>
      <c r="M339" t="s">
        <v>51</v>
      </c>
      <c r="N339" t="s">
        <v>54</v>
      </c>
      <c r="O339" s="16">
        <v>244</v>
      </c>
      <c r="P339" s="7">
        <v>46112</v>
      </c>
      <c r="Q339" s="13">
        <v>0.22044728434504793</v>
      </c>
    </row>
    <row r="340" spans="1:17" x14ac:dyDescent="0.25">
      <c r="A340">
        <v>2026</v>
      </c>
      <c r="B340" t="s">
        <v>20</v>
      </c>
      <c r="C340" t="s">
        <v>47</v>
      </c>
      <c r="D340" t="s">
        <v>17</v>
      </c>
      <c r="E340">
        <v>28</v>
      </c>
      <c r="F340" t="s">
        <v>66</v>
      </c>
      <c r="G340" t="s">
        <v>62</v>
      </c>
      <c r="I340">
        <v>313</v>
      </c>
      <c r="J340" s="13">
        <v>0.88524590163934425</v>
      </c>
      <c r="K340" s="13">
        <v>0.91054313099041528</v>
      </c>
      <c r="L340" s="13">
        <v>0.8</v>
      </c>
      <c r="M340" t="s">
        <v>51</v>
      </c>
      <c r="N340" t="s">
        <v>54</v>
      </c>
      <c r="O340" s="16">
        <v>244</v>
      </c>
      <c r="P340" s="7">
        <v>46112</v>
      </c>
      <c r="Q340" s="13">
        <v>8.9456869009584661E-2</v>
      </c>
    </row>
    <row r="341" spans="1:17" x14ac:dyDescent="0.25">
      <c r="A341">
        <v>2026</v>
      </c>
      <c r="B341" t="s">
        <v>20</v>
      </c>
      <c r="C341" t="s">
        <v>48</v>
      </c>
      <c r="D341" t="s">
        <v>14</v>
      </c>
      <c r="E341">
        <v>86</v>
      </c>
      <c r="F341" t="s">
        <v>66</v>
      </c>
      <c r="G341" t="s">
        <v>58</v>
      </c>
      <c r="I341">
        <v>92</v>
      </c>
      <c r="J341" s="13">
        <v>0.94505494505494503</v>
      </c>
      <c r="K341" s="13">
        <v>0.94565217391304346</v>
      </c>
      <c r="L341" s="13">
        <v>0.9</v>
      </c>
      <c r="M341" t="s">
        <v>51</v>
      </c>
      <c r="N341" t="s">
        <v>53</v>
      </c>
      <c r="O341" s="16">
        <v>91</v>
      </c>
      <c r="P341" s="7">
        <v>46112</v>
      </c>
      <c r="Q341" s="13">
        <v>0.93478260869565222</v>
      </c>
    </row>
    <row r="342" spans="1:17" x14ac:dyDescent="0.25">
      <c r="A342">
        <v>2026</v>
      </c>
      <c r="B342" t="s">
        <v>20</v>
      </c>
      <c r="C342" t="s">
        <v>48</v>
      </c>
      <c r="D342" t="s">
        <v>16</v>
      </c>
      <c r="E342">
        <v>1</v>
      </c>
      <c r="F342" t="s">
        <v>66</v>
      </c>
      <c r="G342" t="s">
        <v>58</v>
      </c>
      <c r="I342">
        <v>92</v>
      </c>
      <c r="J342" s="13">
        <v>0.94505494505494503</v>
      </c>
      <c r="K342" s="13">
        <v>0.94565217391304346</v>
      </c>
      <c r="L342" s="13">
        <v>0.9</v>
      </c>
      <c r="M342" t="s">
        <v>51</v>
      </c>
      <c r="N342" t="s">
        <v>53</v>
      </c>
      <c r="O342" s="16">
        <v>91</v>
      </c>
      <c r="P342" s="7">
        <v>46112</v>
      </c>
      <c r="Q342" s="13">
        <v>1.0869565217391304E-2</v>
      </c>
    </row>
    <row r="343" spans="1:17" x14ac:dyDescent="0.25">
      <c r="A343">
        <v>2026</v>
      </c>
      <c r="B343" t="s">
        <v>20</v>
      </c>
      <c r="C343" t="s">
        <v>48</v>
      </c>
      <c r="D343" t="s">
        <v>17</v>
      </c>
      <c r="E343">
        <v>5</v>
      </c>
      <c r="F343" t="s">
        <v>66</v>
      </c>
      <c r="G343" t="s">
        <v>58</v>
      </c>
      <c r="I343">
        <v>92</v>
      </c>
      <c r="J343" s="13">
        <v>0.94505494505494503</v>
      </c>
      <c r="K343" s="13">
        <v>0.94565217391304346</v>
      </c>
      <c r="L343" s="13">
        <v>0.9</v>
      </c>
      <c r="M343" t="s">
        <v>51</v>
      </c>
      <c r="N343" t="s">
        <v>53</v>
      </c>
      <c r="O343" s="16">
        <v>91</v>
      </c>
      <c r="P343" s="7">
        <v>46112</v>
      </c>
      <c r="Q343" s="13">
        <v>5.434782608695652E-2</v>
      </c>
    </row>
    <row r="344" spans="1:17" x14ac:dyDescent="0.25">
      <c r="A344">
        <v>2026</v>
      </c>
      <c r="B344" t="s">
        <v>20</v>
      </c>
      <c r="C344" t="s">
        <v>49</v>
      </c>
      <c r="D344" t="s">
        <v>14</v>
      </c>
      <c r="E344">
        <v>14</v>
      </c>
      <c r="F344" t="s">
        <v>66</v>
      </c>
      <c r="G344" t="s">
        <v>61</v>
      </c>
      <c r="I344">
        <v>29</v>
      </c>
      <c r="J344" s="13">
        <v>0.93333333333333335</v>
      </c>
      <c r="K344" s="13">
        <v>0.96551724137931039</v>
      </c>
      <c r="L344" s="13">
        <v>0.8</v>
      </c>
      <c r="M344" t="s">
        <v>51</v>
      </c>
      <c r="N344" t="s">
        <v>54</v>
      </c>
      <c r="O344" s="16">
        <v>15</v>
      </c>
      <c r="P344" s="7">
        <v>46112</v>
      </c>
      <c r="Q344" s="13">
        <v>0.48275862068965519</v>
      </c>
    </row>
    <row r="345" spans="1:17" x14ac:dyDescent="0.25">
      <c r="A345">
        <v>2026</v>
      </c>
      <c r="B345" t="s">
        <v>20</v>
      </c>
      <c r="C345" t="s">
        <v>49</v>
      </c>
      <c r="D345" t="s">
        <v>16</v>
      </c>
      <c r="E345">
        <v>14</v>
      </c>
      <c r="F345" t="s">
        <v>66</v>
      </c>
      <c r="G345" t="s">
        <v>61</v>
      </c>
      <c r="I345">
        <v>29</v>
      </c>
      <c r="J345" s="13">
        <v>0.93333333333333335</v>
      </c>
      <c r="K345" s="13">
        <v>0.96551724137931039</v>
      </c>
      <c r="L345" s="13">
        <v>0.8</v>
      </c>
      <c r="M345" t="s">
        <v>51</v>
      </c>
      <c r="N345" t="s">
        <v>54</v>
      </c>
      <c r="O345" s="16">
        <v>15</v>
      </c>
      <c r="P345" s="7">
        <v>46112</v>
      </c>
      <c r="Q345" s="13">
        <v>0.48275862068965519</v>
      </c>
    </row>
    <row r="346" spans="1:17" x14ac:dyDescent="0.25">
      <c r="A346">
        <v>2026</v>
      </c>
      <c r="B346" t="s">
        <v>20</v>
      </c>
      <c r="C346" t="s">
        <v>49</v>
      </c>
      <c r="D346" t="s">
        <v>17</v>
      </c>
      <c r="E346">
        <v>1</v>
      </c>
      <c r="F346" t="s">
        <v>66</v>
      </c>
      <c r="G346" t="s">
        <v>61</v>
      </c>
      <c r="I346">
        <v>29</v>
      </c>
      <c r="J346" s="13">
        <v>0.93333333333333335</v>
      </c>
      <c r="K346" s="13">
        <v>0.96551724137931039</v>
      </c>
      <c r="L346" s="13">
        <v>0.8</v>
      </c>
      <c r="M346" t="s">
        <v>51</v>
      </c>
      <c r="N346" t="s">
        <v>54</v>
      </c>
      <c r="O346" s="16">
        <v>15</v>
      </c>
      <c r="P346" s="7">
        <v>46112</v>
      </c>
      <c r="Q346" s="13">
        <v>3.4482758620689655E-2</v>
      </c>
    </row>
    <row r="347" spans="1:17" x14ac:dyDescent="0.25">
      <c r="A347">
        <v>2026</v>
      </c>
      <c r="B347" t="s">
        <v>20</v>
      </c>
      <c r="C347" t="s">
        <v>50</v>
      </c>
      <c r="D347" t="s">
        <v>14</v>
      </c>
      <c r="E347">
        <v>37</v>
      </c>
      <c r="F347" t="s">
        <v>66</v>
      </c>
      <c r="G347" t="s">
        <v>61</v>
      </c>
      <c r="I347">
        <v>51</v>
      </c>
      <c r="J347" s="13">
        <v>0.94871794871794868</v>
      </c>
      <c r="K347" s="13">
        <v>0.96078431372549022</v>
      </c>
      <c r="L347" s="13">
        <v>0.8</v>
      </c>
      <c r="M347" t="s">
        <v>51</v>
      </c>
      <c r="N347" t="s">
        <v>54</v>
      </c>
      <c r="O347" s="16">
        <v>39</v>
      </c>
      <c r="P347" s="7">
        <v>46112</v>
      </c>
      <c r="Q347" s="13">
        <v>0.72549019607843135</v>
      </c>
    </row>
    <row r="348" spans="1:17" x14ac:dyDescent="0.25">
      <c r="A348">
        <v>2026</v>
      </c>
      <c r="B348" t="s">
        <v>20</v>
      </c>
      <c r="C348" t="s">
        <v>50</v>
      </c>
      <c r="D348" t="s">
        <v>16</v>
      </c>
      <c r="E348">
        <v>12</v>
      </c>
      <c r="F348" t="s">
        <v>66</v>
      </c>
      <c r="G348" t="s">
        <v>61</v>
      </c>
      <c r="I348">
        <v>51</v>
      </c>
      <c r="J348" s="13">
        <v>0.94871794871794868</v>
      </c>
      <c r="K348" s="13">
        <v>0.96078431372549022</v>
      </c>
      <c r="L348" s="13">
        <v>0.8</v>
      </c>
      <c r="M348" t="s">
        <v>51</v>
      </c>
      <c r="N348" t="s">
        <v>54</v>
      </c>
      <c r="O348" s="16">
        <v>39</v>
      </c>
      <c r="P348" s="7">
        <v>46112</v>
      </c>
      <c r="Q348" s="13">
        <v>0.23529411764705882</v>
      </c>
    </row>
    <row r="349" spans="1:17" x14ac:dyDescent="0.25">
      <c r="A349">
        <v>2026</v>
      </c>
      <c r="B349" t="s">
        <v>20</v>
      </c>
      <c r="C349" t="s">
        <v>50</v>
      </c>
      <c r="D349" t="s">
        <v>17</v>
      </c>
      <c r="E349">
        <v>2</v>
      </c>
      <c r="F349" t="s">
        <v>66</v>
      </c>
      <c r="G349" t="s">
        <v>61</v>
      </c>
      <c r="I349">
        <v>51</v>
      </c>
      <c r="J349" s="13">
        <v>0.94871794871794868</v>
      </c>
      <c r="K349" s="13">
        <v>0.96078431372549022</v>
      </c>
      <c r="L349" s="13">
        <v>0.8</v>
      </c>
      <c r="M349" t="s">
        <v>51</v>
      </c>
      <c r="N349" t="s">
        <v>54</v>
      </c>
      <c r="O349" s="16">
        <v>39</v>
      </c>
      <c r="P349" s="7">
        <v>46112</v>
      </c>
      <c r="Q349" s="13">
        <v>3.9215686274509803E-2</v>
      </c>
    </row>
  </sheetData>
  <protectedRanges>
    <protectedRange sqref="E140:E142 E128:E130 E131:E133 E134:E136 E137:E139" name="Range1"/>
  </protectedRanges>
  <autoFilter ref="A1:R349" xr:uid="{C58C8456-15E1-4A9C-A801-49B8B1FB0257}">
    <sortState xmlns:xlrd2="http://schemas.microsoft.com/office/spreadsheetml/2017/richdata2" ref="A2:R349">
      <sortCondition ref="A1:A349"/>
    </sortState>
  </autoFilter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B4C817-6F52-42F3-B5DC-6E9D5C40B42F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9E96EDE8-E4F8-400F-9C70-3E2650783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781B17-DB4F-4015-9E7E-71ADC4C797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Sage *</dc:creator>
  <cp:lastModifiedBy>Bennett, Sage *</cp:lastModifiedBy>
  <dcterms:created xsi:type="dcterms:W3CDTF">2026-05-28T17:44:09Z</dcterms:created>
  <dcterms:modified xsi:type="dcterms:W3CDTF">2026-06-15T15:35:29Z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