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258" documentId="8_{58FCB365-51EC-4F11-AB28-82F262823FA9}" xr6:coauthVersionLast="47" xr6:coauthVersionMax="47" xr10:uidLastSave="{AFA6F4E1-B05D-4583-926C-65F8D118940A}"/>
  <bookViews>
    <workbookView xWindow="-120" yWindow="-120" windowWidth="29040" windowHeight="15720" xr2:uid="{00000000-000D-0000-FFFF-FFFF00000000}"/>
  </bookViews>
  <sheets>
    <sheet name="PDUFA Meeting Mgmt. Dataset" sheetId="1" r:id="rId1"/>
  </sheets>
  <definedNames>
    <definedName name="_xlnm._FilterDatabase" localSheetId="0" hidden="1">'PDUFA Meeting Mgmt. Dataset'!$A$1:$Q$325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O325" i="1"/>
  <c r="M325" i="1"/>
  <c r="H323" i="1"/>
  <c r="L325" i="1"/>
  <c r="I325" i="1"/>
  <c r="H325" i="1"/>
  <c r="O324" i="1"/>
  <c r="M324" i="1"/>
  <c r="L324" i="1"/>
  <c r="I324" i="1"/>
  <c r="H324" i="1"/>
  <c r="O323" i="1"/>
  <c r="M323" i="1"/>
  <c r="L323" i="1"/>
  <c r="I323" i="1"/>
  <c r="O322" i="1"/>
  <c r="M322" i="1"/>
  <c r="I322" i="1"/>
  <c r="H322" i="1"/>
  <c r="O321" i="1"/>
  <c r="M321" i="1"/>
  <c r="I321" i="1"/>
  <c r="H321" i="1"/>
  <c r="O320" i="1"/>
  <c r="M320" i="1"/>
  <c r="I320" i="1"/>
  <c r="H320" i="1"/>
  <c r="O319" i="1"/>
  <c r="M319" i="1"/>
  <c r="H317" i="1"/>
  <c r="L319" i="1"/>
  <c r="I319" i="1"/>
  <c r="H319" i="1"/>
  <c r="O318" i="1"/>
  <c r="M318" i="1"/>
  <c r="L318" i="1"/>
  <c r="I318" i="1"/>
  <c r="H318" i="1"/>
  <c r="O317" i="1"/>
  <c r="M317" i="1"/>
  <c r="L317" i="1"/>
  <c r="I317" i="1"/>
  <c r="O316" i="1"/>
  <c r="M316" i="1"/>
  <c r="H314" i="1"/>
  <c r="L316" i="1"/>
  <c r="I316" i="1"/>
  <c r="H316" i="1"/>
  <c r="O315" i="1"/>
  <c r="M315" i="1"/>
  <c r="L315" i="1"/>
  <c r="I315" i="1"/>
  <c r="H315" i="1"/>
  <c r="O314" i="1"/>
  <c r="M314" i="1"/>
  <c r="L314" i="1"/>
  <c r="I314" i="1"/>
  <c r="O313" i="1"/>
  <c r="M313" i="1"/>
  <c r="I313" i="1"/>
  <c r="H313" i="1"/>
  <c r="O312" i="1"/>
  <c r="M312" i="1"/>
  <c r="I312" i="1"/>
  <c r="H312" i="1"/>
  <c r="O311" i="1"/>
  <c r="M311" i="1"/>
  <c r="I311" i="1"/>
  <c r="H311" i="1"/>
  <c r="O310" i="1"/>
  <c r="M310" i="1"/>
  <c r="I310" i="1"/>
  <c r="H310" i="1"/>
  <c r="O309" i="1"/>
  <c r="M309" i="1"/>
  <c r="I309" i="1"/>
  <c r="H309" i="1"/>
  <c r="O308" i="1"/>
  <c r="M308" i="1"/>
  <c r="I308" i="1"/>
  <c r="H308" i="1"/>
  <c r="O307" i="1"/>
  <c r="M307" i="1"/>
  <c r="H305" i="1"/>
  <c r="H307" i="1"/>
  <c r="I307" i="1"/>
  <c r="H306" i="1"/>
  <c r="L307" i="1"/>
  <c r="O306" i="1"/>
  <c r="M306" i="1"/>
  <c r="L306" i="1"/>
  <c r="I306" i="1"/>
  <c r="O305" i="1"/>
  <c r="M305" i="1"/>
  <c r="L305" i="1"/>
  <c r="I305" i="1"/>
  <c r="O304" i="1"/>
  <c r="M304" i="1"/>
  <c r="H302" i="1"/>
  <c r="L304" i="1"/>
  <c r="I304" i="1"/>
  <c r="H304" i="1"/>
  <c r="O303" i="1"/>
  <c r="M303" i="1"/>
  <c r="L303" i="1"/>
  <c r="I303" i="1"/>
  <c r="H303" i="1"/>
  <c r="O302" i="1"/>
  <c r="M302" i="1"/>
  <c r="L302" i="1"/>
  <c r="I302" i="1"/>
  <c r="O301" i="1"/>
  <c r="M301" i="1"/>
  <c r="I301" i="1"/>
  <c r="H301" i="1"/>
  <c r="O300" i="1"/>
  <c r="M300" i="1"/>
  <c r="I300" i="1"/>
  <c r="H300" i="1"/>
  <c r="O299" i="1"/>
  <c r="M299" i="1"/>
  <c r="I299" i="1"/>
  <c r="H299" i="1"/>
  <c r="O298" i="1"/>
  <c r="M298" i="1"/>
  <c r="H296" i="1"/>
  <c r="H298" i="1"/>
  <c r="L298" i="1"/>
  <c r="I298" i="1"/>
  <c r="O297" i="1"/>
  <c r="M297" i="1"/>
  <c r="L297" i="1"/>
  <c r="I297" i="1"/>
  <c r="H297" i="1"/>
  <c r="O296" i="1"/>
  <c r="M296" i="1"/>
  <c r="L296" i="1"/>
  <c r="I296" i="1"/>
  <c r="O295" i="1"/>
  <c r="M295" i="1"/>
  <c r="H293" i="1"/>
  <c r="L295" i="1"/>
  <c r="I295" i="1"/>
  <c r="H295" i="1"/>
  <c r="O294" i="1"/>
  <c r="M294" i="1"/>
  <c r="L294" i="1"/>
  <c r="I294" i="1"/>
  <c r="H294" i="1"/>
  <c r="O293" i="1"/>
  <c r="M293" i="1"/>
  <c r="L293" i="1"/>
  <c r="I293" i="1"/>
  <c r="O292" i="1"/>
  <c r="M292" i="1"/>
  <c r="I292" i="1"/>
  <c r="H292" i="1"/>
  <c r="O291" i="1"/>
  <c r="M291" i="1"/>
  <c r="I291" i="1"/>
  <c r="H291" i="1"/>
  <c r="O290" i="1"/>
  <c r="M290" i="1"/>
  <c r="I290" i="1"/>
  <c r="H290" i="1"/>
  <c r="O289" i="1"/>
  <c r="M289" i="1"/>
  <c r="I289" i="1"/>
  <c r="H289" i="1"/>
  <c r="O288" i="1"/>
  <c r="M288" i="1"/>
  <c r="I288" i="1"/>
  <c r="H288" i="1"/>
  <c r="O287" i="1"/>
  <c r="M287" i="1"/>
  <c r="I287" i="1"/>
  <c r="H287" i="1"/>
  <c r="O286" i="1"/>
  <c r="M286" i="1"/>
  <c r="H284" i="1"/>
  <c r="L286" i="1"/>
  <c r="I286" i="1"/>
  <c r="H286" i="1"/>
  <c r="O285" i="1"/>
  <c r="M285" i="1"/>
  <c r="L285" i="1"/>
  <c r="I285" i="1"/>
  <c r="H285" i="1"/>
  <c r="O284" i="1"/>
  <c r="M284" i="1"/>
  <c r="L284" i="1"/>
  <c r="I284" i="1"/>
  <c r="O283" i="1"/>
  <c r="M283" i="1"/>
  <c r="I283" i="1"/>
  <c r="H283" i="1"/>
  <c r="O282" i="1"/>
  <c r="M282" i="1"/>
  <c r="I282" i="1"/>
  <c r="H282" i="1"/>
  <c r="O281" i="1"/>
  <c r="M281" i="1"/>
  <c r="I281" i="1"/>
  <c r="H281" i="1"/>
  <c r="O280" i="1"/>
  <c r="M280" i="1"/>
  <c r="H278" i="1"/>
  <c r="H280" i="1"/>
  <c r="I280" i="1"/>
  <c r="H279" i="1"/>
  <c r="L280" i="1"/>
  <c r="O279" i="1"/>
  <c r="M279" i="1"/>
  <c r="L279" i="1"/>
  <c r="I279" i="1"/>
  <c r="O278" i="1"/>
  <c r="M278" i="1"/>
  <c r="L278" i="1"/>
  <c r="I278" i="1"/>
  <c r="O277" i="1"/>
  <c r="M277" i="1"/>
  <c r="I277" i="1"/>
  <c r="H277" i="1"/>
  <c r="O276" i="1"/>
  <c r="M276" i="1"/>
  <c r="I276" i="1"/>
  <c r="H276" i="1"/>
  <c r="O275" i="1"/>
  <c r="M275" i="1"/>
  <c r="I275" i="1"/>
  <c r="H275" i="1"/>
  <c r="O274" i="1"/>
  <c r="M274" i="1"/>
  <c r="I274" i="1"/>
  <c r="H274" i="1"/>
  <c r="O273" i="1"/>
  <c r="M273" i="1"/>
  <c r="I273" i="1"/>
  <c r="H273" i="1"/>
  <c r="O272" i="1"/>
  <c r="M272" i="1"/>
  <c r="I272" i="1"/>
  <c r="H272" i="1"/>
  <c r="O271" i="1"/>
  <c r="M271" i="1"/>
  <c r="I271" i="1"/>
  <c r="H271" i="1"/>
  <c r="O270" i="1"/>
  <c r="M270" i="1"/>
  <c r="I270" i="1"/>
  <c r="H270" i="1"/>
  <c r="O269" i="1"/>
  <c r="M269" i="1"/>
  <c r="I269" i="1"/>
  <c r="H269" i="1"/>
  <c r="O268" i="1"/>
  <c r="M268" i="1"/>
  <c r="I268" i="1"/>
  <c r="H268" i="1"/>
  <c r="O267" i="1"/>
  <c r="M267" i="1"/>
  <c r="I267" i="1"/>
  <c r="H267" i="1"/>
  <c r="O266" i="1"/>
  <c r="M266" i="1"/>
  <c r="I266" i="1"/>
  <c r="H266" i="1"/>
  <c r="O265" i="1"/>
  <c r="M265" i="1"/>
  <c r="I265" i="1"/>
  <c r="H265" i="1"/>
  <c r="O264" i="1"/>
  <c r="M264" i="1"/>
  <c r="I264" i="1"/>
  <c r="H264" i="1"/>
  <c r="O263" i="1"/>
  <c r="M263" i="1"/>
  <c r="I263" i="1"/>
  <c r="H263" i="1"/>
  <c r="O262" i="1"/>
  <c r="M262" i="1"/>
  <c r="H260" i="1"/>
  <c r="L262" i="1"/>
  <c r="I262" i="1"/>
  <c r="H262" i="1"/>
  <c r="O261" i="1"/>
  <c r="M261" i="1"/>
  <c r="L261" i="1"/>
  <c r="I261" i="1"/>
  <c r="H261" i="1"/>
  <c r="O260" i="1"/>
  <c r="M260" i="1"/>
  <c r="L260" i="1"/>
  <c r="I260" i="1"/>
  <c r="O259" i="1"/>
  <c r="M259" i="1"/>
  <c r="H257" i="1"/>
  <c r="H259" i="1"/>
  <c r="L259" i="1"/>
  <c r="I259" i="1"/>
  <c r="O258" i="1"/>
  <c r="M258" i="1"/>
  <c r="L258" i="1"/>
  <c r="I258" i="1"/>
  <c r="H258" i="1"/>
  <c r="O257" i="1"/>
  <c r="M257" i="1"/>
  <c r="L257" i="1"/>
  <c r="I257" i="1"/>
  <c r="O256" i="1"/>
  <c r="M256" i="1"/>
  <c r="H254" i="1"/>
  <c r="H256" i="1"/>
  <c r="L256" i="1"/>
  <c r="I256" i="1"/>
  <c r="O255" i="1"/>
  <c r="M255" i="1"/>
  <c r="L255" i="1"/>
  <c r="I255" i="1"/>
  <c r="H255" i="1"/>
  <c r="O254" i="1"/>
  <c r="M254" i="1"/>
  <c r="L254" i="1"/>
  <c r="I254" i="1"/>
  <c r="O253" i="1"/>
  <c r="M253" i="1"/>
  <c r="H251" i="1"/>
  <c r="H253" i="1"/>
  <c r="L253" i="1"/>
  <c r="I253" i="1"/>
  <c r="O252" i="1"/>
  <c r="M252" i="1"/>
  <c r="L252" i="1"/>
  <c r="I252" i="1"/>
  <c r="H252" i="1"/>
  <c r="O251" i="1"/>
  <c r="M251" i="1"/>
  <c r="L251" i="1"/>
  <c r="I251" i="1"/>
  <c r="O250" i="1"/>
  <c r="M250" i="1"/>
  <c r="H248" i="1"/>
  <c r="H250" i="1"/>
  <c r="L250" i="1"/>
  <c r="I250" i="1"/>
  <c r="O249" i="1"/>
  <c r="M249" i="1"/>
  <c r="L249" i="1"/>
  <c r="I249" i="1"/>
  <c r="H249" i="1"/>
  <c r="O248" i="1"/>
  <c r="M248" i="1"/>
  <c r="L248" i="1"/>
  <c r="I248" i="1"/>
  <c r="O247" i="1"/>
  <c r="M247" i="1"/>
  <c r="H245" i="1"/>
  <c r="H247" i="1"/>
  <c r="L247" i="1"/>
  <c r="I247" i="1"/>
  <c r="O246" i="1"/>
  <c r="M246" i="1"/>
  <c r="L246" i="1"/>
  <c r="I246" i="1"/>
  <c r="H246" i="1"/>
  <c r="O245" i="1"/>
  <c r="M245" i="1"/>
  <c r="L245" i="1"/>
  <c r="I245" i="1"/>
  <c r="O244" i="1"/>
  <c r="M244" i="1"/>
  <c r="H242" i="1"/>
  <c r="H244" i="1"/>
  <c r="L244" i="1"/>
  <c r="I244" i="1"/>
  <c r="O243" i="1"/>
  <c r="M243" i="1"/>
  <c r="L243" i="1"/>
  <c r="I243" i="1"/>
  <c r="H243" i="1"/>
  <c r="O242" i="1"/>
  <c r="M242" i="1"/>
  <c r="L242" i="1"/>
  <c r="I242" i="1"/>
  <c r="O241" i="1"/>
  <c r="M241" i="1"/>
  <c r="H239" i="1"/>
  <c r="H241" i="1"/>
  <c r="L241" i="1"/>
  <c r="I241" i="1"/>
  <c r="O240" i="1"/>
  <c r="M240" i="1"/>
  <c r="L240" i="1"/>
  <c r="I240" i="1"/>
  <c r="H240" i="1"/>
  <c r="O239" i="1"/>
  <c r="M239" i="1"/>
  <c r="L239" i="1"/>
  <c r="I239" i="1"/>
  <c r="O238" i="1"/>
  <c r="M238" i="1"/>
  <c r="H236" i="1"/>
  <c r="H238" i="1"/>
  <c r="L238" i="1"/>
  <c r="I238" i="1"/>
  <c r="O237" i="1"/>
  <c r="M237" i="1"/>
  <c r="L237" i="1"/>
  <c r="I237" i="1"/>
  <c r="H237" i="1"/>
  <c r="O236" i="1"/>
  <c r="M236" i="1"/>
  <c r="L236" i="1"/>
  <c r="I236" i="1"/>
  <c r="O235" i="1"/>
  <c r="M235" i="1"/>
  <c r="H233" i="1"/>
  <c r="H235" i="1"/>
  <c r="L235" i="1"/>
  <c r="I235" i="1"/>
  <c r="O234" i="1"/>
  <c r="M234" i="1"/>
  <c r="L234" i="1"/>
  <c r="I234" i="1"/>
  <c r="H234" i="1"/>
  <c r="O233" i="1"/>
  <c r="M233" i="1"/>
  <c r="L233" i="1"/>
  <c r="I233" i="1"/>
  <c r="O232" i="1"/>
  <c r="M232" i="1"/>
  <c r="H230" i="1"/>
  <c r="H232" i="1"/>
  <c r="L232" i="1"/>
  <c r="I232" i="1"/>
  <c r="O231" i="1"/>
  <c r="M231" i="1"/>
  <c r="L231" i="1"/>
  <c r="I231" i="1"/>
  <c r="H231" i="1"/>
  <c r="O230" i="1"/>
  <c r="M230" i="1"/>
  <c r="L230" i="1"/>
  <c r="I230" i="1"/>
  <c r="O229" i="1"/>
  <c r="M229" i="1"/>
  <c r="H227" i="1"/>
  <c r="H229" i="1"/>
  <c r="L229" i="1"/>
  <c r="I229" i="1"/>
  <c r="O228" i="1"/>
  <c r="M228" i="1"/>
  <c r="L228" i="1"/>
  <c r="I228" i="1"/>
  <c r="H228" i="1"/>
  <c r="O227" i="1"/>
  <c r="M227" i="1"/>
  <c r="L227" i="1"/>
  <c r="I227" i="1"/>
  <c r="O226" i="1"/>
  <c r="M226" i="1"/>
  <c r="H224" i="1"/>
  <c r="H226" i="1"/>
  <c r="L226" i="1"/>
  <c r="I226" i="1"/>
  <c r="O225" i="1"/>
  <c r="M225" i="1"/>
  <c r="L225" i="1"/>
  <c r="I225" i="1"/>
  <c r="H225" i="1"/>
  <c r="O224" i="1"/>
  <c r="M224" i="1"/>
  <c r="L224" i="1"/>
  <c r="I224" i="1"/>
  <c r="O223" i="1"/>
  <c r="M223" i="1"/>
  <c r="H221" i="1"/>
  <c r="H223" i="1"/>
  <c r="L223" i="1"/>
  <c r="I223" i="1"/>
  <c r="O222" i="1"/>
  <c r="M222" i="1"/>
  <c r="L222" i="1"/>
  <c r="I222" i="1"/>
  <c r="H222" i="1"/>
  <c r="O221" i="1"/>
  <c r="M221" i="1"/>
  <c r="L221" i="1"/>
  <c r="I221" i="1"/>
  <c r="O220" i="1"/>
  <c r="M220" i="1"/>
  <c r="H218" i="1"/>
  <c r="H220" i="1"/>
  <c r="L220" i="1"/>
  <c r="I220" i="1"/>
  <c r="O219" i="1"/>
  <c r="M219" i="1"/>
  <c r="L219" i="1"/>
  <c r="I219" i="1"/>
  <c r="H219" i="1"/>
  <c r="O218" i="1"/>
  <c r="M218" i="1"/>
  <c r="L218" i="1"/>
  <c r="I218" i="1"/>
  <c r="O217" i="1"/>
  <c r="M217" i="1"/>
  <c r="H215" i="1"/>
  <c r="H217" i="1"/>
  <c r="L217" i="1"/>
  <c r="I217" i="1"/>
  <c r="O216" i="1"/>
  <c r="M216" i="1"/>
  <c r="L216" i="1"/>
  <c r="I216" i="1"/>
  <c r="H216" i="1"/>
  <c r="O215" i="1"/>
  <c r="M215" i="1"/>
  <c r="L215" i="1"/>
  <c r="I215" i="1"/>
  <c r="O214" i="1"/>
  <c r="M214" i="1"/>
  <c r="H212" i="1"/>
  <c r="H214" i="1"/>
  <c r="L214" i="1"/>
  <c r="I214" i="1"/>
  <c r="O213" i="1"/>
  <c r="M213" i="1"/>
  <c r="L213" i="1"/>
  <c r="I213" i="1"/>
  <c r="H213" i="1"/>
  <c r="O212" i="1"/>
  <c r="M212" i="1"/>
  <c r="L212" i="1"/>
  <c r="I212" i="1"/>
  <c r="O211" i="1"/>
  <c r="M211" i="1"/>
  <c r="H209" i="1"/>
  <c r="H211" i="1"/>
  <c r="L211" i="1"/>
  <c r="I211" i="1"/>
  <c r="O210" i="1"/>
  <c r="M210" i="1"/>
  <c r="L210" i="1"/>
  <c r="I210" i="1"/>
  <c r="H210" i="1"/>
  <c r="O209" i="1"/>
  <c r="M209" i="1"/>
  <c r="L209" i="1"/>
  <c r="I209" i="1"/>
  <c r="O208" i="1"/>
  <c r="M208" i="1"/>
  <c r="H206" i="1"/>
  <c r="H208" i="1"/>
  <c r="L208" i="1"/>
  <c r="I208" i="1"/>
  <c r="O207" i="1"/>
  <c r="M207" i="1"/>
  <c r="L207" i="1"/>
  <c r="I207" i="1"/>
  <c r="H207" i="1"/>
  <c r="O206" i="1"/>
  <c r="M206" i="1"/>
  <c r="L206" i="1"/>
  <c r="I206" i="1"/>
  <c r="O205" i="1"/>
  <c r="M205" i="1"/>
  <c r="H203" i="1"/>
  <c r="H205" i="1"/>
  <c r="L205" i="1"/>
  <c r="I205" i="1"/>
  <c r="O204" i="1"/>
  <c r="M204" i="1"/>
  <c r="L204" i="1"/>
  <c r="I204" i="1"/>
  <c r="H204" i="1"/>
  <c r="O203" i="1"/>
  <c r="M203" i="1"/>
  <c r="L203" i="1"/>
  <c r="I203" i="1"/>
  <c r="O202" i="1"/>
  <c r="M202" i="1"/>
  <c r="H200" i="1"/>
  <c r="H202" i="1"/>
  <c r="L202" i="1"/>
  <c r="I202" i="1"/>
  <c r="O201" i="1"/>
  <c r="M201" i="1"/>
  <c r="L201" i="1"/>
  <c r="I201" i="1"/>
  <c r="H201" i="1"/>
  <c r="O200" i="1"/>
  <c r="M200" i="1"/>
  <c r="L200" i="1"/>
  <c r="I200" i="1"/>
  <c r="O199" i="1"/>
  <c r="M199" i="1"/>
  <c r="H197" i="1"/>
  <c r="H199" i="1"/>
  <c r="L199" i="1"/>
  <c r="I199" i="1"/>
  <c r="O198" i="1"/>
  <c r="M198" i="1"/>
  <c r="L198" i="1"/>
  <c r="I198" i="1"/>
  <c r="H198" i="1"/>
  <c r="O197" i="1"/>
  <c r="M197" i="1"/>
  <c r="L197" i="1"/>
  <c r="I197" i="1"/>
  <c r="O196" i="1"/>
  <c r="M196" i="1"/>
  <c r="H194" i="1"/>
  <c r="H196" i="1"/>
  <c r="L196" i="1"/>
  <c r="I196" i="1"/>
  <c r="O195" i="1"/>
  <c r="M195" i="1"/>
  <c r="L195" i="1"/>
  <c r="I195" i="1"/>
  <c r="H195" i="1"/>
  <c r="O194" i="1"/>
  <c r="M194" i="1"/>
  <c r="L194" i="1"/>
  <c r="I194" i="1"/>
  <c r="O193" i="1"/>
  <c r="M193" i="1"/>
  <c r="I193" i="1"/>
  <c r="H193" i="1"/>
  <c r="O192" i="1"/>
  <c r="M192" i="1"/>
  <c r="I192" i="1"/>
  <c r="H192" i="1"/>
  <c r="O191" i="1"/>
  <c r="M191" i="1"/>
  <c r="I191" i="1"/>
  <c r="H191" i="1"/>
  <c r="O190" i="1"/>
  <c r="M190" i="1"/>
  <c r="I190" i="1"/>
  <c r="H190" i="1"/>
  <c r="O189" i="1"/>
  <c r="M189" i="1"/>
  <c r="I189" i="1"/>
  <c r="H189" i="1"/>
  <c r="O188" i="1"/>
  <c r="M188" i="1"/>
  <c r="I188" i="1"/>
  <c r="H188" i="1"/>
  <c r="O187" i="1"/>
  <c r="M187" i="1"/>
  <c r="I187" i="1"/>
  <c r="H187" i="1"/>
  <c r="O186" i="1"/>
  <c r="M186" i="1"/>
  <c r="I186" i="1"/>
  <c r="H186" i="1"/>
  <c r="O185" i="1"/>
  <c r="M185" i="1"/>
  <c r="I185" i="1"/>
  <c r="H185" i="1"/>
  <c r="O184" i="1"/>
  <c r="M184" i="1"/>
  <c r="I184" i="1"/>
  <c r="H184" i="1"/>
  <c r="O183" i="1"/>
  <c r="M183" i="1"/>
  <c r="I183" i="1"/>
  <c r="H183" i="1"/>
  <c r="O182" i="1"/>
  <c r="M182" i="1"/>
  <c r="I182" i="1"/>
  <c r="H182" i="1"/>
  <c r="O181" i="1"/>
  <c r="M181" i="1"/>
  <c r="I181" i="1"/>
  <c r="H181" i="1"/>
  <c r="O180" i="1"/>
  <c r="M180" i="1"/>
  <c r="I180" i="1"/>
  <c r="H180" i="1"/>
  <c r="O179" i="1"/>
  <c r="M179" i="1"/>
  <c r="I179" i="1"/>
  <c r="H179" i="1"/>
  <c r="O178" i="1"/>
  <c r="M178" i="1"/>
  <c r="I178" i="1"/>
  <c r="H178" i="1"/>
  <c r="O177" i="1"/>
  <c r="M177" i="1"/>
  <c r="I177" i="1"/>
  <c r="H177" i="1"/>
  <c r="O176" i="1"/>
  <c r="M176" i="1"/>
  <c r="I176" i="1"/>
  <c r="H176" i="1"/>
  <c r="O175" i="1"/>
  <c r="M175" i="1"/>
  <c r="I175" i="1"/>
  <c r="H175" i="1"/>
  <c r="O174" i="1"/>
  <c r="M174" i="1"/>
  <c r="I174" i="1"/>
  <c r="H174" i="1"/>
  <c r="O173" i="1"/>
  <c r="M173" i="1"/>
  <c r="I173" i="1"/>
  <c r="H173" i="1"/>
  <c r="O172" i="1"/>
  <c r="M172" i="1"/>
  <c r="I172" i="1"/>
  <c r="H172" i="1"/>
  <c r="O171" i="1"/>
  <c r="M171" i="1"/>
  <c r="I171" i="1"/>
  <c r="H171" i="1"/>
  <c r="O170" i="1"/>
  <c r="M170" i="1"/>
  <c r="I170" i="1"/>
  <c r="H170" i="1"/>
  <c r="O169" i="1"/>
  <c r="M169" i="1"/>
  <c r="I169" i="1"/>
  <c r="H169" i="1"/>
  <c r="O168" i="1"/>
  <c r="M168" i="1"/>
  <c r="I168" i="1"/>
  <c r="H168" i="1"/>
  <c r="O167" i="1"/>
  <c r="M167" i="1"/>
  <c r="I167" i="1"/>
  <c r="H167" i="1"/>
  <c r="O166" i="1"/>
  <c r="M166" i="1"/>
  <c r="I166" i="1"/>
  <c r="H166" i="1"/>
  <c r="O165" i="1"/>
  <c r="M165" i="1"/>
  <c r="I165" i="1"/>
  <c r="H165" i="1"/>
  <c r="O164" i="1"/>
  <c r="M164" i="1"/>
  <c r="I164" i="1"/>
  <c r="H164" i="1"/>
  <c r="O163" i="1"/>
  <c r="M163" i="1"/>
  <c r="I163" i="1"/>
  <c r="H163" i="1"/>
  <c r="O162" i="1"/>
  <c r="M162" i="1"/>
  <c r="I162" i="1"/>
  <c r="H162" i="1"/>
  <c r="O161" i="1"/>
  <c r="M161" i="1"/>
  <c r="I161" i="1"/>
  <c r="H161" i="1"/>
  <c r="O160" i="1"/>
  <c r="M160" i="1"/>
  <c r="I160" i="1"/>
  <c r="H160" i="1"/>
  <c r="O159" i="1"/>
  <c r="M159" i="1"/>
  <c r="I159" i="1"/>
  <c r="H159" i="1"/>
  <c r="O158" i="1"/>
  <c r="M158" i="1"/>
  <c r="I158" i="1"/>
  <c r="H158" i="1"/>
  <c r="O157" i="1"/>
  <c r="M157" i="1"/>
  <c r="I157" i="1"/>
  <c r="H157" i="1"/>
  <c r="O156" i="1"/>
  <c r="M156" i="1"/>
  <c r="I156" i="1"/>
  <c r="H156" i="1"/>
  <c r="O155" i="1"/>
  <c r="M155" i="1"/>
  <c r="I155" i="1"/>
  <c r="H155" i="1"/>
  <c r="O154" i="1"/>
  <c r="M154" i="1"/>
  <c r="I154" i="1"/>
  <c r="H154" i="1"/>
  <c r="O153" i="1"/>
  <c r="M153" i="1"/>
  <c r="I153" i="1"/>
  <c r="H153" i="1"/>
  <c r="O152" i="1"/>
  <c r="M152" i="1"/>
  <c r="I152" i="1"/>
  <c r="H152" i="1"/>
  <c r="O151" i="1"/>
  <c r="M151" i="1"/>
  <c r="I151" i="1"/>
  <c r="H151" i="1"/>
  <c r="O150" i="1"/>
  <c r="M150" i="1"/>
  <c r="I150" i="1"/>
  <c r="H150" i="1"/>
  <c r="O149" i="1"/>
  <c r="M149" i="1"/>
  <c r="I149" i="1"/>
  <c r="H149" i="1"/>
  <c r="O148" i="1"/>
  <c r="M148" i="1"/>
  <c r="I148" i="1"/>
  <c r="H148" i="1"/>
  <c r="O147" i="1"/>
  <c r="M147" i="1"/>
  <c r="I147" i="1"/>
  <c r="H147" i="1"/>
  <c r="O146" i="1"/>
  <c r="M146" i="1"/>
  <c r="I146" i="1"/>
  <c r="H146" i="1"/>
  <c r="O145" i="1"/>
  <c r="M145" i="1"/>
  <c r="I145" i="1"/>
  <c r="H145" i="1"/>
  <c r="O144" i="1"/>
  <c r="M144" i="1"/>
  <c r="I144" i="1"/>
  <c r="H144" i="1"/>
  <c r="O143" i="1"/>
  <c r="M143" i="1"/>
  <c r="I143" i="1"/>
  <c r="H143" i="1"/>
  <c r="O142" i="1"/>
  <c r="M142" i="1"/>
  <c r="I142" i="1"/>
  <c r="H142" i="1"/>
  <c r="O141" i="1"/>
  <c r="M141" i="1"/>
  <c r="I141" i="1"/>
  <c r="H141" i="1"/>
  <c r="O140" i="1"/>
  <c r="M140" i="1"/>
  <c r="I140" i="1"/>
  <c r="H140" i="1"/>
  <c r="O139" i="1"/>
  <c r="M139" i="1"/>
  <c r="I139" i="1"/>
  <c r="H139" i="1"/>
  <c r="O138" i="1"/>
  <c r="M138" i="1"/>
  <c r="I138" i="1"/>
  <c r="H138" i="1"/>
  <c r="O137" i="1"/>
  <c r="M137" i="1"/>
  <c r="I137" i="1"/>
  <c r="H137" i="1"/>
  <c r="O136" i="1"/>
  <c r="M136" i="1"/>
  <c r="I136" i="1"/>
  <c r="H136" i="1"/>
  <c r="O135" i="1"/>
  <c r="M135" i="1"/>
  <c r="I135" i="1"/>
  <c r="H135" i="1"/>
  <c r="O134" i="1"/>
  <c r="M134" i="1"/>
  <c r="I134" i="1"/>
  <c r="H134" i="1"/>
  <c r="O133" i="1"/>
  <c r="M133" i="1"/>
  <c r="I133" i="1"/>
  <c r="H133" i="1"/>
  <c r="O132" i="1"/>
  <c r="M132" i="1"/>
  <c r="I132" i="1"/>
  <c r="H132" i="1"/>
  <c r="O131" i="1"/>
  <c r="M131" i="1"/>
  <c r="I131" i="1"/>
  <c r="H131" i="1"/>
  <c r="O130" i="1"/>
  <c r="M130" i="1"/>
  <c r="I130" i="1"/>
  <c r="H130" i="1"/>
  <c r="O129" i="1"/>
  <c r="M129" i="1"/>
  <c r="I129" i="1"/>
  <c r="H129" i="1"/>
  <c r="O128" i="1"/>
  <c r="M128" i="1"/>
  <c r="I128" i="1"/>
  <c r="H128" i="1"/>
  <c r="O127" i="1"/>
  <c r="K125" i="1"/>
  <c r="M127" i="1"/>
  <c r="K127" i="1"/>
  <c r="I125" i="1"/>
  <c r="I127" i="1"/>
  <c r="H127" i="1"/>
  <c r="O126" i="1"/>
  <c r="M126" i="1"/>
  <c r="K126" i="1"/>
  <c r="I126" i="1"/>
  <c r="H126" i="1"/>
  <c r="O125" i="1"/>
  <c r="M125" i="1"/>
  <c r="H125" i="1"/>
  <c r="O124" i="1"/>
  <c r="K122" i="1"/>
  <c r="M124" i="1"/>
  <c r="K124" i="1"/>
  <c r="I122" i="1"/>
  <c r="I124" i="1"/>
  <c r="H124" i="1"/>
  <c r="O123" i="1"/>
  <c r="M123" i="1"/>
  <c r="K123" i="1"/>
  <c r="I123" i="1"/>
  <c r="H123" i="1"/>
  <c r="O122" i="1"/>
  <c r="M122" i="1"/>
  <c r="H122" i="1"/>
  <c r="O121" i="1"/>
  <c r="K119" i="1"/>
  <c r="M121" i="1"/>
  <c r="K121" i="1"/>
  <c r="I119" i="1"/>
  <c r="I121" i="1"/>
  <c r="H121" i="1"/>
  <c r="O120" i="1"/>
  <c r="M120" i="1"/>
  <c r="K120" i="1"/>
  <c r="I120" i="1"/>
  <c r="H120" i="1"/>
  <c r="O119" i="1"/>
  <c r="M119" i="1"/>
  <c r="H119" i="1"/>
  <c r="O118" i="1"/>
  <c r="K116" i="1"/>
  <c r="M118" i="1"/>
  <c r="K118" i="1"/>
  <c r="I116" i="1"/>
  <c r="I118" i="1"/>
  <c r="H118" i="1"/>
  <c r="O117" i="1"/>
  <c r="M117" i="1"/>
  <c r="K117" i="1"/>
  <c r="I117" i="1"/>
  <c r="H117" i="1"/>
  <c r="O116" i="1"/>
  <c r="M116" i="1"/>
  <c r="H116" i="1"/>
  <c r="O115" i="1"/>
  <c r="K113" i="1"/>
  <c r="M115" i="1"/>
  <c r="K115" i="1"/>
  <c r="I113" i="1"/>
  <c r="I115" i="1"/>
  <c r="H115" i="1"/>
  <c r="O114" i="1"/>
  <c r="M114" i="1"/>
  <c r="K114" i="1"/>
  <c r="I114" i="1"/>
  <c r="H114" i="1"/>
  <c r="O113" i="1"/>
  <c r="M113" i="1"/>
  <c r="H113" i="1"/>
  <c r="O112" i="1"/>
  <c r="K110" i="1"/>
  <c r="M112" i="1"/>
  <c r="K112" i="1"/>
  <c r="I110" i="1"/>
  <c r="I112" i="1"/>
  <c r="H112" i="1"/>
  <c r="O111" i="1"/>
  <c r="M111" i="1"/>
  <c r="K111" i="1"/>
  <c r="I111" i="1"/>
  <c r="H111" i="1"/>
  <c r="O110" i="1"/>
  <c r="M110" i="1"/>
  <c r="H110" i="1"/>
  <c r="O109" i="1"/>
  <c r="K107" i="1"/>
  <c r="M109" i="1"/>
  <c r="K109" i="1"/>
  <c r="I107" i="1"/>
  <c r="I109" i="1"/>
  <c r="H109" i="1"/>
  <c r="O108" i="1"/>
  <c r="M108" i="1"/>
  <c r="K108" i="1"/>
  <c r="I108" i="1"/>
  <c r="H108" i="1"/>
  <c r="O107" i="1"/>
  <c r="M107" i="1"/>
  <c r="H107" i="1"/>
  <c r="O106" i="1"/>
  <c r="K104" i="1"/>
  <c r="M106" i="1"/>
  <c r="K106" i="1"/>
  <c r="I104" i="1"/>
  <c r="I106" i="1"/>
  <c r="H106" i="1"/>
  <c r="O105" i="1"/>
  <c r="M105" i="1"/>
  <c r="K105" i="1"/>
  <c r="I105" i="1"/>
  <c r="H105" i="1"/>
  <c r="O104" i="1"/>
  <c r="M104" i="1"/>
  <c r="H104" i="1"/>
  <c r="O103" i="1"/>
  <c r="M103" i="1"/>
  <c r="I101" i="1"/>
  <c r="I103" i="1"/>
  <c r="H103" i="1"/>
  <c r="O102" i="1"/>
  <c r="M102" i="1"/>
  <c r="I102" i="1"/>
  <c r="H102" i="1"/>
  <c r="O101" i="1"/>
  <c r="M101" i="1"/>
  <c r="H101" i="1"/>
  <c r="O100" i="1"/>
  <c r="K98" i="1"/>
  <c r="M100" i="1"/>
  <c r="K100" i="1"/>
  <c r="I98" i="1"/>
  <c r="I100" i="1"/>
  <c r="H100" i="1"/>
  <c r="O99" i="1"/>
  <c r="M99" i="1"/>
  <c r="K99" i="1"/>
  <c r="I99" i="1"/>
  <c r="H99" i="1"/>
  <c r="O98" i="1"/>
  <c r="M98" i="1"/>
  <c r="H98" i="1"/>
  <c r="O97" i="1"/>
  <c r="K95" i="1"/>
  <c r="M97" i="1"/>
  <c r="K97" i="1"/>
  <c r="I95" i="1"/>
  <c r="I97" i="1"/>
  <c r="H97" i="1"/>
  <c r="O96" i="1"/>
  <c r="M96" i="1"/>
  <c r="K96" i="1"/>
  <c r="I96" i="1"/>
  <c r="H96" i="1"/>
  <c r="O95" i="1"/>
  <c r="M95" i="1"/>
  <c r="H95" i="1"/>
  <c r="O94" i="1"/>
  <c r="K92" i="1"/>
  <c r="M94" i="1"/>
  <c r="K94" i="1"/>
  <c r="I92" i="1"/>
  <c r="I94" i="1"/>
  <c r="H94" i="1"/>
  <c r="O93" i="1"/>
  <c r="M93" i="1"/>
  <c r="K93" i="1"/>
  <c r="I93" i="1"/>
  <c r="H93" i="1"/>
  <c r="O92" i="1"/>
  <c r="M92" i="1"/>
  <c r="H92" i="1"/>
  <c r="O91" i="1"/>
  <c r="K89" i="1"/>
  <c r="M91" i="1"/>
  <c r="K91" i="1"/>
  <c r="I89" i="1"/>
  <c r="I91" i="1"/>
  <c r="H91" i="1"/>
  <c r="O90" i="1"/>
  <c r="M90" i="1"/>
  <c r="K90" i="1"/>
  <c r="I90" i="1"/>
  <c r="H90" i="1"/>
  <c r="O89" i="1"/>
  <c r="M89" i="1"/>
  <c r="H89" i="1"/>
  <c r="O88" i="1"/>
  <c r="K86" i="1"/>
  <c r="M88" i="1"/>
  <c r="K88" i="1"/>
  <c r="I86" i="1"/>
  <c r="I88" i="1"/>
  <c r="H88" i="1"/>
  <c r="O87" i="1"/>
  <c r="M87" i="1"/>
  <c r="K87" i="1"/>
  <c r="I87" i="1"/>
  <c r="H87" i="1"/>
  <c r="O86" i="1"/>
  <c r="M86" i="1"/>
  <c r="H86" i="1"/>
  <c r="O85" i="1"/>
  <c r="M85" i="1"/>
  <c r="I85" i="1"/>
  <c r="H85" i="1"/>
  <c r="O84" i="1"/>
  <c r="M84" i="1"/>
  <c r="I84" i="1"/>
  <c r="H84" i="1"/>
  <c r="O83" i="1"/>
  <c r="M83" i="1"/>
  <c r="I83" i="1"/>
  <c r="H83" i="1"/>
  <c r="O82" i="1"/>
  <c r="M82" i="1"/>
  <c r="I82" i="1"/>
  <c r="H82" i="1"/>
  <c r="O81" i="1"/>
  <c r="M81" i="1"/>
  <c r="I81" i="1"/>
  <c r="H81" i="1"/>
  <c r="O80" i="1"/>
  <c r="M80" i="1"/>
  <c r="I80" i="1"/>
  <c r="H80" i="1"/>
  <c r="O79" i="1"/>
  <c r="M79" i="1"/>
  <c r="I79" i="1"/>
  <c r="H79" i="1"/>
  <c r="O78" i="1"/>
  <c r="M78" i="1"/>
  <c r="I78" i="1"/>
  <c r="H78" i="1"/>
  <c r="O77" i="1"/>
  <c r="M77" i="1"/>
  <c r="I77" i="1"/>
  <c r="H77" i="1"/>
  <c r="O76" i="1"/>
  <c r="M76" i="1"/>
  <c r="I76" i="1"/>
  <c r="H76" i="1"/>
  <c r="O75" i="1"/>
  <c r="M75" i="1"/>
  <c r="I75" i="1"/>
  <c r="H75" i="1"/>
  <c r="O74" i="1"/>
  <c r="M74" i="1"/>
  <c r="I74" i="1"/>
  <c r="H74" i="1"/>
  <c r="O73" i="1"/>
  <c r="M73" i="1"/>
  <c r="I73" i="1"/>
  <c r="H73" i="1"/>
  <c r="O72" i="1"/>
  <c r="M72" i="1"/>
  <c r="I72" i="1"/>
  <c r="H72" i="1"/>
  <c r="O71" i="1"/>
  <c r="M71" i="1"/>
  <c r="I71" i="1"/>
  <c r="H71" i="1"/>
  <c r="O70" i="1"/>
  <c r="M70" i="1"/>
  <c r="I70" i="1"/>
  <c r="H70" i="1"/>
  <c r="O69" i="1"/>
  <c r="M69" i="1"/>
  <c r="I69" i="1"/>
  <c r="H69" i="1"/>
  <c r="O68" i="1"/>
  <c r="M68" i="1"/>
  <c r="I68" i="1"/>
  <c r="H68" i="1"/>
  <c r="O67" i="1"/>
  <c r="M67" i="1"/>
  <c r="I67" i="1"/>
  <c r="H67" i="1"/>
  <c r="O66" i="1"/>
  <c r="M66" i="1"/>
  <c r="I66" i="1"/>
  <c r="H66" i="1"/>
  <c r="O65" i="1"/>
  <c r="M65" i="1"/>
  <c r="I65" i="1"/>
  <c r="H65" i="1"/>
  <c r="O64" i="1"/>
  <c r="M64" i="1"/>
  <c r="I64" i="1"/>
  <c r="H64" i="1"/>
  <c r="O63" i="1"/>
  <c r="M63" i="1"/>
  <c r="I63" i="1"/>
  <c r="H63" i="1"/>
  <c r="O62" i="1"/>
  <c r="M62" i="1"/>
  <c r="I62" i="1"/>
  <c r="H62" i="1"/>
  <c r="O61" i="1"/>
  <c r="M61" i="1"/>
  <c r="I61" i="1"/>
  <c r="H61" i="1"/>
  <c r="O60" i="1"/>
  <c r="M60" i="1"/>
  <c r="I60" i="1"/>
  <c r="H60" i="1"/>
  <c r="O59" i="1"/>
  <c r="M59" i="1"/>
  <c r="I59" i="1"/>
  <c r="H59" i="1"/>
  <c r="O58" i="1"/>
  <c r="M58" i="1"/>
  <c r="I58" i="1"/>
  <c r="H58" i="1"/>
  <c r="O57" i="1"/>
  <c r="M57" i="1"/>
  <c r="I57" i="1"/>
  <c r="H57" i="1"/>
  <c r="O56" i="1"/>
  <c r="M56" i="1"/>
  <c r="I56" i="1"/>
  <c r="H56" i="1"/>
  <c r="O55" i="1"/>
  <c r="M55" i="1"/>
  <c r="I55" i="1"/>
  <c r="H55" i="1"/>
  <c r="O54" i="1"/>
  <c r="M54" i="1"/>
  <c r="I54" i="1"/>
  <c r="H54" i="1"/>
  <c r="O53" i="1"/>
  <c r="M53" i="1"/>
  <c r="I53" i="1"/>
  <c r="H53" i="1"/>
  <c r="O52" i="1"/>
  <c r="M52" i="1"/>
  <c r="I52" i="1"/>
  <c r="H52" i="1"/>
  <c r="O51" i="1"/>
  <c r="M51" i="1"/>
  <c r="I51" i="1"/>
  <c r="H51" i="1"/>
  <c r="O50" i="1"/>
  <c r="M50" i="1"/>
  <c r="I50" i="1"/>
  <c r="H50" i="1"/>
  <c r="O49" i="1"/>
  <c r="M49" i="1"/>
  <c r="I49" i="1"/>
  <c r="H49" i="1"/>
  <c r="O48" i="1"/>
  <c r="M48" i="1"/>
  <c r="I48" i="1"/>
  <c r="H48" i="1"/>
  <c r="O47" i="1"/>
  <c r="M47" i="1"/>
  <c r="I47" i="1"/>
  <c r="H47" i="1"/>
  <c r="O46" i="1"/>
  <c r="M46" i="1"/>
  <c r="I46" i="1"/>
  <c r="H46" i="1"/>
  <c r="O45" i="1"/>
  <c r="M45" i="1"/>
  <c r="I45" i="1"/>
  <c r="H45" i="1"/>
  <c r="O44" i="1"/>
  <c r="M44" i="1"/>
  <c r="I44" i="1"/>
  <c r="H44" i="1"/>
  <c r="O43" i="1"/>
  <c r="K41" i="1"/>
  <c r="M43" i="1"/>
  <c r="K43" i="1"/>
  <c r="I43" i="1"/>
  <c r="H43" i="1"/>
  <c r="O42" i="1"/>
  <c r="M42" i="1"/>
  <c r="K42" i="1"/>
  <c r="I42" i="1"/>
  <c r="H42" i="1"/>
  <c r="O41" i="1"/>
  <c r="M41" i="1"/>
  <c r="I41" i="1"/>
  <c r="H41" i="1"/>
  <c r="O40" i="1"/>
  <c r="K38" i="1"/>
  <c r="M40" i="1"/>
  <c r="K40" i="1"/>
  <c r="I40" i="1"/>
  <c r="H40" i="1"/>
  <c r="O39" i="1"/>
  <c r="M39" i="1"/>
  <c r="K39" i="1"/>
  <c r="I39" i="1"/>
  <c r="H39" i="1"/>
  <c r="O38" i="1"/>
  <c r="M38" i="1"/>
  <c r="I38" i="1"/>
  <c r="H38" i="1"/>
  <c r="O37" i="1"/>
  <c r="K35" i="1"/>
  <c r="M37" i="1"/>
  <c r="K37" i="1"/>
  <c r="I37" i="1"/>
  <c r="H37" i="1"/>
  <c r="O36" i="1"/>
  <c r="M36" i="1"/>
  <c r="K36" i="1"/>
  <c r="I36" i="1"/>
  <c r="H36" i="1"/>
  <c r="O35" i="1"/>
  <c r="M35" i="1"/>
  <c r="I35" i="1"/>
  <c r="H35" i="1"/>
  <c r="O34" i="1"/>
  <c r="K32" i="1"/>
  <c r="M34" i="1"/>
  <c r="K34" i="1"/>
  <c r="I34" i="1"/>
  <c r="H34" i="1"/>
  <c r="O33" i="1"/>
  <c r="M33" i="1"/>
  <c r="K33" i="1"/>
  <c r="I33" i="1"/>
  <c r="H33" i="1"/>
  <c r="O32" i="1"/>
  <c r="M32" i="1"/>
  <c r="I32" i="1"/>
  <c r="H32" i="1"/>
  <c r="O31" i="1"/>
  <c r="K29" i="1"/>
  <c r="M31" i="1"/>
  <c r="K31" i="1"/>
  <c r="I31" i="1"/>
  <c r="H31" i="1"/>
  <c r="O30" i="1"/>
  <c r="M30" i="1"/>
  <c r="K30" i="1"/>
  <c r="I30" i="1"/>
  <c r="H30" i="1"/>
  <c r="O29" i="1"/>
  <c r="M29" i="1"/>
  <c r="I29" i="1"/>
  <c r="H29" i="1"/>
  <c r="O28" i="1"/>
  <c r="K26" i="1"/>
  <c r="M28" i="1"/>
  <c r="K28" i="1"/>
  <c r="I28" i="1"/>
  <c r="H28" i="1"/>
  <c r="O27" i="1"/>
  <c r="M27" i="1"/>
  <c r="K27" i="1"/>
  <c r="I27" i="1"/>
  <c r="H27" i="1"/>
  <c r="O26" i="1"/>
  <c r="M26" i="1"/>
  <c r="I26" i="1"/>
  <c r="H26" i="1"/>
  <c r="O25" i="1"/>
  <c r="K23" i="1"/>
  <c r="M25" i="1"/>
  <c r="K25" i="1"/>
  <c r="I25" i="1"/>
  <c r="H25" i="1"/>
  <c r="O24" i="1"/>
  <c r="M24" i="1"/>
  <c r="K24" i="1"/>
  <c r="I24" i="1"/>
  <c r="H24" i="1"/>
  <c r="O23" i="1"/>
  <c r="M23" i="1"/>
  <c r="I23" i="1"/>
  <c r="H23" i="1"/>
  <c r="O22" i="1"/>
  <c r="K20" i="1"/>
  <c r="M22" i="1"/>
  <c r="K22" i="1"/>
  <c r="I22" i="1"/>
  <c r="H22" i="1"/>
  <c r="O21" i="1"/>
  <c r="M21" i="1"/>
  <c r="K21" i="1"/>
  <c r="I21" i="1"/>
  <c r="H21" i="1"/>
  <c r="O20" i="1"/>
  <c r="M20" i="1"/>
  <c r="I20" i="1"/>
  <c r="H20" i="1"/>
  <c r="O19" i="1"/>
  <c r="K17" i="1"/>
  <c r="M19" i="1"/>
  <c r="K19" i="1"/>
  <c r="I19" i="1"/>
  <c r="H19" i="1"/>
  <c r="O18" i="1"/>
  <c r="M18" i="1"/>
  <c r="K18" i="1"/>
  <c r="I18" i="1"/>
  <c r="H18" i="1"/>
  <c r="O17" i="1"/>
  <c r="M17" i="1"/>
  <c r="I17" i="1"/>
  <c r="H17" i="1"/>
  <c r="O16" i="1"/>
  <c r="K14" i="1"/>
  <c r="M16" i="1"/>
  <c r="K16" i="1"/>
  <c r="I16" i="1"/>
  <c r="H16" i="1"/>
  <c r="O15" i="1"/>
  <c r="M15" i="1"/>
  <c r="K15" i="1"/>
  <c r="I15" i="1"/>
  <c r="H15" i="1"/>
  <c r="O14" i="1"/>
  <c r="M14" i="1"/>
  <c r="I14" i="1"/>
  <c r="H14" i="1"/>
  <c r="O13" i="1"/>
  <c r="K11" i="1"/>
  <c r="M13" i="1"/>
  <c r="K13" i="1"/>
  <c r="I13" i="1"/>
  <c r="H13" i="1"/>
  <c r="O12" i="1"/>
  <c r="M12" i="1"/>
  <c r="K12" i="1"/>
  <c r="I12" i="1"/>
  <c r="H12" i="1"/>
  <c r="O11" i="1"/>
  <c r="M11" i="1"/>
  <c r="I11" i="1"/>
  <c r="H11" i="1"/>
  <c r="O10" i="1"/>
  <c r="K8" i="1"/>
  <c r="M10" i="1"/>
  <c r="K10" i="1"/>
  <c r="I10" i="1"/>
  <c r="H10" i="1"/>
  <c r="O9" i="1"/>
  <c r="M9" i="1"/>
  <c r="K9" i="1"/>
  <c r="I9" i="1"/>
  <c r="H9" i="1"/>
  <c r="O8" i="1"/>
  <c r="M8" i="1"/>
  <c r="I8" i="1"/>
  <c r="H8" i="1"/>
  <c r="O7" i="1"/>
  <c r="K5" i="1"/>
  <c r="M7" i="1"/>
  <c r="K7" i="1"/>
  <c r="I7" i="1"/>
  <c r="H7" i="1"/>
  <c r="O6" i="1"/>
  <c r="M6" i="1"/>
  <c r="K6" i="1"/>
  <c r="I6" i="1"/>
  <c r="H6" i="1"/>
  <c r="O5" i="1"/>
  <c r="M5" i="1"/>
  <c r="I5" i="1"/>
  <c r="H5" i="1"/>
  <c r="G4" i="1"/>
  <c r="O4" i="1"/>
  <c r="K2" i="1"/>
  <c r="M4" i="1"/>
  <c r="K4" i="1"/>
  <c r="G2" i="1"/>
  <c r="I4" i="1"/>
  <c r="H4" i="1"/>
  <c r="G3" i="1"/>
  <c r="O3" i="1"/>
  <c r="M3" i="1"/>
  <c r="K3" i="1"/>
  <c r="I3" i="1"/>
  <c r="H3" i="1"/>
  <c r="O2" i="1"/>
  <c r="M2" i="1"/>
  <c r="I2" i="1"/>
  <c r="H2" i="1"/>
</calcChain>
</file>

<file path=xl/sharedStrings.xml><?xml version="1.0" encoding="utf-8"?>
<sst xmlns="http://schemas.openxmlformats.org/spreadsheetml/2006/main" count="1810" uniqueCount="60">
  <si>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</si>
  <si>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</si>
  <si>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</si>
  <si>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</si>
  <si>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</si>
  <si>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</si>
  <si>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</si>
  <si>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</si>
  <si>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</si>
  <si>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</si>
  <si>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</si>
  <si>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</si>
  <si>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On Time</t>
  </si>
  <si>
    <t>N</t>
  </si>
  <si>
    <t>Goal Met</t>
  </si>
  <si>
    <t>Pending</t>
  </si>
  <si>
    <t>Overdue</t>
  </si>
  <si>
    <t>Goal Not Met</t>
  </si>
  <si>
    <t>Y</t>
  </si>
  <si>
    <t>Meeting Management</t>
  </si>
  <si>
    <t>Meeting Minutes for All Meeting Types</t>
  </si>
  <si>
    <t>Type B Meeting Requests</t>
  </si>
  <si>
    <t>Type C Meeting Requests</t>
  </si>
  <si>
    <t>Type B Meetings Scheduled</t>
  </si>
  <si>
    <t>Type C Meetings Scheduled</t>
  </si>
  <si>
    <t>Highest Possible Final Performance</t>
  </si>
  <si>
    <t>Type B Written Response</t>
  </si>
  <si>
    <t>Type C Written Response</t>
  </si>
  <si>
    <t>Preliminary Response for Type B(EOP) Meetings</t>
  </si>
  <si>
    <t>Type A Written Response</t>
  </si>
  <si>
    <t>Type B(EOP) Meeting Requests</t>
  </si>
  <si>
    <t>Type B(EOP) Meetings Scheduled</t>
  </si>
  <si>
    <t>Type B(EOP) Written Response</t>
  </si>
  <si>
    <t>Actions On Time/Completed</t>
  </si>
  <si>
    <t>Type D Meeting Requests**</t>
  </si>
  <si>
    <t>Type D Meetings Scheduled**</t>
  </si>
  <si>
    <t>Type D Written Response**</t>
  </si>
  <si>
    <t>Type INTERACT Meeting Requests**</t>
  </si>
  <si>
    <t>Type INTERACT Meetings Scheduled**</t>
  </si>
  <si>
    <t>Type INTERACT Written Response**</t>
  </si>
  <si>
    <t>Preliminary Response for Type D Meetings**</t>
  </si>
  <si>
    <t>Preliminary Response for Type INTERACT Meetings**</t>
  </si>
  <si>
    <t>Type A Meeting Requests***</t>
  </si>
  <si>
    <t>Type A Meetings Scheduled***</t>
  </si>
  <si>
    <t>30 days</t>
  </si>
  <si>
    <t>5 days</t>
  </si>
  <si>
    <t>14 days</t>
  </si>
  <si>
    <t>21 days</t>
  </si>
  <si>
    <t>60 days</t>
  </si>
  <si>
    <t>70 days</t>
  </si>
  <si>
    <t>75 days</t>
  </si>
  <si>
    <t>50 days</t>
  </si>
  <si>
    <t>FY20 to FY24 5-Year Average</t>
  </si>
  <si>
    <t>FY25 Compared to 5-Year Average</t>
  </si>
  <si>
    <t>Will Meet Goal</t>
  </si>
  <si>
    <t>Will Not Meet Goal</t>
  </si>
  <si>
    <t/>
  </si>
  <si>
    <t>†</t>
  </si>
  <si>
    <t>Totals may not add to 100% due to rounding.</t>
  </si>
  <si>
    <t>Percent of Total†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</si>
</sst>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0" fillId="0" borderId="0" xfId="42" applyFont="1"/>
    <xf numFmtId="0" fontId="16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9" fontId="16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0" fillId="0" borderId="0" xfId="42" applyNumberFormat="1" applyFont="1"/>
    <xf numFmtId="0" fontId="16" fillId="0" borderId="0" xfId="0" applyFont="1" applyAlignment="1">
      <alignment horizontal="right" vertical="center"/>
    </xf>
    <xf numFmtId="1" fontId="0" fillId="0" borderId="0" xfId="0" applyNumberFormat="1" applyAlignment="1">
      <alignment horizontal="right"/>
    </xf>
    <xf numFmtId="9" fontId="16" fillId="0" borderId="0" xfId="42" applyNumberFormat="1" applyFont="1" applyAlignment="1">
      <alignment horizontal="center" vertical="center"/>
    </xf>
    <xf numFmtId="9" fontId="0" fillId="0" borderId="0" xfId="42" applyNumberFormat="1" applyFont="1"/>
    <xf numFmtId="0" fontId="0" fillId="0" borderId="0" xfId="0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7"/>
  <sheetViews>
    <sheetView tabSelected="1" workbookViewId="0"/>
  </sheetViews>
  <sheetFormatPr defaultRowHeight="15" x14ac:dyDescent="0.25"/>
  <cols>
    <col min="1" max="1" width="10.28515625" bestFit="1" customWidth="1"/>
    <col min="2" max="2" width="22.85546875" bestFit="1" customWidth="1"/>
    <col min="3" max="3" width="47.85546875" bestFit="1" customWidth="1"/>
    <col min="4" max="4" width="13.5703125" bestFit="1" customWidth="1"/>
    <col min="5" max="5" width="17" style="7" bestFit="1" customWidth="1"/>
    <col min="6" max="6" width="13.5703125" style="8" bestFit="1" customWidth="1"/>
    <col min="7" max="7" width="5.42578125" bestFit="1" customWidth="1"/>
    <col min="8" max="8" width="15.85546875" style="16" bestFit="1" customWidth="1"/>
    <col min="9" max="9" width="32.5703125" style="16" customWidth="1"/>
    <col min="10" max="10" width="17.28515625" style="16" bestFit="1" customWidth="1"/>
    <col min="11" max="11" width="11.28515625" bestFit="1" customWidth="1"/>
    <col min="12" max="12" width="26" bestFit="1" customWidth="1"/>
    <col min="13" max="13" width="26.42578125" customWidth="1"/>
    <col min="14" max="14" width="13" style="1" customWidth="1"/>
    <col min="15" max="15" width="21.42578125" style="16" customWidth="1"/>
    <col min="16" max="16" width="26.42578125" bestFit="1" customWidth="1"/>
    <col min="17" max="17" width="31.5703125" style="4" bestFit="1" customWidth="1"/>
  </cols>
  <sheetData>
    <row r="1" spans="1:1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3" t="s">
        <v>5</v>
      </c>
      <c r="G1" s="2" t="s">
        <v>6</v>
      </c>
      <c r="H1" s="15" t="s">
        <v>7</v>
      </c>
      <c r="I1" s="15" t="s">
        <v>25</v>
      </c>
      <c r="J1" s="15" t="s">
        <v>8</v>
      </c>
      <c r="K1" s="2" t="s">
        <v>9</v>
      </c>
      <c r="L1" s="2" t="s">
        <v>10</v>
      </c>
      <c r="M1" s="2" t="s">
        <v>33</v>
      </c>
      <c r="N1" s="10" t="s">
        <v>11</v>
      </c>
      <c r="O1" s="15" t="s">
        <v>59</v>
      </c>
      <c r="P1" s="6" t="s">
        <v>52</v>
      </c>
      <c r="Q1" s="9" t="s">
        <v>53</v>
      </c>
    </row>
    <row r="2" spans="1:17" x14ac:dyDescent="0.25">
      <c r="A2">
        <v>2020</v>
      </c>
      <c r="B2" t="s">
        <v>19</v>
      </c>
      <c r="C2" s="5" t="s">
        <v>42</v>
      </c>
      <c r="D2" s="1" t="s">
        <v>12</v>
      </c>
      <c r="E2" s="12">
        <v>166</v>
      </c>
      <c r="F2" s="14" t="s">
        <v>46</v>
      </c>
      <c r="G2">
        <f>SUM($E2:$E4)</f>
        <v>182</v>
      </c>
      <c r="H2" s="4">
        <f>IFERROR(E2/(E2+E4),0)</f>
        <v>0.91208791208791207</v>
      </c>
      <c r="I2" s="4">
        <f>IFERROR((E2+E3)/G2,0)</f>
        <v>0.91208791208791207</v>
      </c>
      <c r="J2" s="4">
        <v>0.9</v>
      </c>
      <c r="K2" t="str">
        <f t="shared" ref="K2:K43" si="0">IF(A2&gt;2020,"Y","N")</f>
        <v>N</v>
      </c>
      <c r="L2" t="s">
        <v>14</v>
      </c>
      <c r="M2">
        <f>IF(K2="Y",(E2+E4),E2)</f>
        <v>166</v>
      </c>
      <c r="N2" s="1">
        <v>44469</v>
      </c>
      <c r="O2" s="4">
        <f t="shared" ref="O2:O65" si="1">IFERROR(E2/G2,0)</f>
        <v>0.91208791208791207</v>
      </c>
    </row>
    <row r="3" spans="1:17" x14ac:dyDescent="0.25">
      <c r="A3">
        <v>2020</v>
      </c>
      <c r="B3" t="s">
        <v>19</v>
      </c>
      <c r="C3" s="5" t="s">
        <v>42</v>
      </c>
      <c r="D3" s="1" t="s">
        <v>15</v>
      </c>
      <c r="E3" s="12">
        <v>0</v>
      </c>
      <c r="F3" s="14" t="s">
        <v>46</v>
      </c>
      <c r="G3">
        <f>SUM($E2:$E4)</f>
        <v>182</v>
      </c>
      <c r="H3" s="4">
        <f>IFERROR(E2/(E2+E4),0)</f>
        <v>0.91208791208791207</v>
      </c>
      <c r="I3" s="4">
        <f>IFERROR((E2+E3)/G2,0)</f>
        <v>0.91208791208791207</v>
      </c>
      <c r="J3" s="4">
        <v>0.9</v>
      </c>
      <c r="K3" t="str">
        <f t="shared" si="0"/>
        <v>N</v>
      </c>
      <c r="L3" t="s">
        <v>14</v>
      </c>
      <c r="M3">
        <f>IF(K2="Y",(E2+E4),E2)</f>
        <v>166</v>
      </c>
      <c r="N3" s="1">
        <v>44469</v>
      </c>
      <c r="O3" s="4">
        <f t="shared" si="1"/>
        <v>0</v>
      </c>
    </row>
    <row r="4" spans="1:17" x14ac:dyDescent="0.25">
      <c r="A4">
        <v>2020</v>
      </c>
      <c r="B4" t="s">
        <v>19</v>
      </c>
      <c r="C4" s="5" t="s">
        <v>42</v>
      </c>
      <c r="D4" s="1" t="s">
        <v>16</v>
      </c>
      <c r="E4" s="12">
        <v>16</v>
      </c>
      <c r="F4" s="14" t="s">
        <v>46</v>
      </c>
      <c r="G4">
        <f>SUM($E2:$E4)</f>
        <v>182</v>
      </c>
      <c r="H4" s="4">
        <f>IFERROR(E2/(E2+E4),0)</f>
        <v>0.91208791208791207</v>
      </c>
      <c r="I4" s="4">
        <f>IFERROR((E2+E3)/G2,0)</f>
        <v>0.91208791208791207</v>
      </c>
      <c r="J4" s="4">
        <v>0.9</v>
      </c>
      <c r="K4" t="str">
        <f t="shared" si="0"/>
        <v>N</v>
      </c>
      <c r="L4" t="s">
        <v>14</v>
      </c>
      <c r="M4">
        <f>IF(K2="Y",(E2+E4),E2)</f>
        <v>166</v>
      </c>
      <c r="N4" s="1">
        <v>44469</v>
      </c>
      <c r="O4" s="4">
        <f t="shared" si="1"/>
        <v>8.7912087912087919E-2</v>
      </c>
    </row>
    <row r="5" spans="1:17" x14ac:dyDescent="0.25">
      <c r="A5">
        <v>2020</v>
      </c>
      <c r="B5" t="s">
        <v>19</v>
      </c>
      <c r="C5" s="5" t="s">
        <v>21</v>
      </c>
      <c r="D5" s="1" t="s">
        <v>12</v>
      </c>
      <c r="E5" s="12">
        <v>2237</v>
      </c>
      <c r="F5" s="14" t="s">
        <v>47</v>
      </c>
      <c r="G5">
        <f t="shared" ref="G5" si="2">SUM($E5:$E7)</f>
        <v>2438</v>
      </c>
      <c r="H5" s="4">
        <f>IFERROR(E5/(E5+E7),0)</f>
        <v>0.91755537325676784</v>
      </c>
      <c r="I5" s="4">
        <f>IFERROR((E5+E6)/G5,0)</f>
        <v>0.91755537325676784</v>
      </c>
      <c r="J5" s="4">
        <v>0.9</v>
      </c>
      <c r="K5" t="str">
        <f t="shared" si="0"/>
        <v>N</v>
      </c>
      <c r="L5" t="s">
        <v>14</v>
      </c>
      <c r="M5">
        <f>IF(K5="Y",(E5+E7),E5)</f>
        <v>2237</v>
      </c>
      <c r="N5" s="1">
        <v>44469</v>
      </c>
      <c r="O5" s="4">
        <f t="shared" si="1"/>
        <v>0.91755537325676784</v>
      </c>
    </row>
    <row r="6" spans="1:17" x14ac:dyDescent="0.25">
      <c r="A6">
        <v>2020</v>
      </c>
      <c r="B6" t="s">
        <v>19</v>
      </c>
      <c r="C6" s="5" t="s">
        <v>21</v>
      </c>
      <c r="D6" s="1" t="s">
        <v>15</v>
      </c>
      <c r="E6" s="12">
        <v>0</v>
      </c>
      <c r="F6" s="14" t="s">
        <v>47</v>
      </c>
      <c r="G6">
        <f t="shared" ref="G6" si="3">SUM($E5:$E7)</f>
        <v>2438</v>
      </c>
      <c r="H6" s="4">
        <f>IFERROR(E5/(E5+E7),0)</f>
        <v>0.91755537325676784</v>
      </c>
      <c r="I6" s="4">
        <f>IFERROR((E5+E6)/G5,0)</f>
        <v>0.91755537325676784</v>
      </c>
      <c r="J6" s="4">
        <v>0.9</v>
      </c>
      <c r="K6" t="str">
        <f t="shared" si="0"/>
        <v>N</v>
      </c>
      <c r="L6" t="s">
        <v>14</v>
      </c>
      <c r="M6">
        <f>IF(K5="Y",(E5+E7),E5)</f>
        <v>2237</v>
      </c>
      <c r="N6" s="1">
        <v>44469</v>
      </c>
      <c r="O6" s="4">
        <f t="shared" si="1"/>
        <v>0</v>
      </c>
    </row>
    <row r="7" spans="1:17" x14ac:dyDescent="0.25">
      <c r="A7">
        <v>2020</v>
      </c>
      <c r="B7" t="s">
        <v>19</v>
      </c>
      <c r="C7" s="5" t="s">
        <v>21</v>
      </c>
      <c r="D7" s="1" t="s">
        <v>16</v>
      </c>
      <c r="E7" s="12">
        <v>201</v>
      </c>
      <c r="F7" s="14" t="s">
        <v>47</v>
      </c>
      <c r="G7">
        <f t="shared" ref="G7" si="4">SUM($E5:$E7)</f>
        <v>2438</v>
      </c>
      <c r="H7" s="4">
        <f>IFERROR(E5/(E5+E7),0)</f>
        <v>0.91755537325676784</v>
      </c>
      <c r="I7" s="4">
        <f>IFERROR((E5+E6)/G5,0)</f>
        <v>0.91755537325676784</v>
      </c>
      <c r="J7" s="4">
        <v>0.9</v>
      </c>
      <c r="K7" t="str">
        <f t="shared" si="0"/>
        <v>N</v>
      </c>
      <c r="L7" t="s">
        <v>14</v>
      </c>
      <c r="M7">
        <f>IF(K5="Y",(E5+E7),E5)</f>
        <v>2237</v>
      </c>
      <c r="N7" s="1">
        <v>44469</v>
      </c>
      <c r="O7" s="4">
        <f t="shared" si="1"/>
        <v>8.2444626743232163E-2</v>
      </c>
    </row>
    <row r="8" spans="1:17" x14ac:dyDescent="0.25">
      <c r="A8">
        <v>2020</v>
      </c>
      <c r="B8" t="s">
        <v>19</v>
      </c>
      <c r="C8" s="5" t="s">
        <v>30</v>
      </c>
      <c r="D8" s="1" t="s">
        <v>12</v>
      </c>
      <c r="E8" s="12">
        <v>289</v>
      </c>
      <c r="F8" s="14" t="s">
        <v>46</v>
      </c>
      <c r="G8">
        <f t="shared" ref="G8" si="5">SUM($E8:$E10)</f>
        <v>350</v>
      </c>
      <c r="H8" s="4">
        <f>IFERROR(E8/(E8+E10),0)</f>
        <v>0.82571428571428573</v>
      </c>
      <c r="I8" s="4">
        <f>IFERROR((E8+E9)/G8,0)</f>
        <v>0.82571428571428573</v>
      </c>
      <c r="J8" s="4">
        <v>0.9</v>
      </c>
      <c r="K8" t="str">
        <f t="shared" si="0"/>
        <v>N</v>
      </c>
      <c r="L8" t="s">
        <v>17</v>
      </c>
      <c r="M8">
        <f>IF(K8="Y",(E8+E10),E8)</f>
        <v>289</v>
      </c>
      <c r="N8" s="1">
        <v>44469</v>
      </c>
      <c r="O8" s="4">
        <f t="shared" si="1"/>
        <v>0.82571428571428573</v>
      </c>
    </row>
    <row r="9" spans="1:17" x14ac:dyDescent="0.25">
      <c r="A9">
        <v>2020</v>
      </c>
      <c r="B9" t="s">
        <v>19</v>
      </c>
      <c r="C9" s="5" t="s">
        <v>30</v>
      </c>
      <c r="D9" s="1" t="s">
        <v>15</v>
      </c>
      <c r="E9" s="12">
        <v>0</v>
      </c>
      <c r="F9" s="14" t="s">
        <v>46</v>
      </c>
      <c r="G9">
        <f t="shared" ref="G9" si="6">SUM($E8:$E10)</f>
        <v>350</v>
      </c>
      <c r="H9" s="4">
        <f>IFERROR(E8/(E8+E10),0)</f>
        <v>0.82571428571428573</v>
      </c>
      <c r="I9" s="4">
        <f>IFERROR((E8+E9)/G8,0)</f>
        <v>0.82571428571428573</v>
      </c>
      <c r="J9" s="4">
        <v>0.9</v>
      </c>
      <c r="K9" t="str">
        <f t="shared" si="0"/>
        <v>N</v>
      </c>
      <c r="L9" t="s">
        <v>17</v>
      </c>
      <c r="M9">
        <f>IF(K8="Y",(E8+E10),E8)</f>
        <v>289</v>
      </c>
      <c r="N9" s="1">
        <v>44469</v>
      </c>
      <c r="O9" s="4">
        <f t="shared" si="1"/>
        <v>0</v>
      </c>
    </row>
    <row r="10" spans="1:17" x14ac:dyDescent="0.25">
      <c r="A10">
        <v>2020</v>
      </c>
      <c r="B10" t="s">
        <v>19</v>
      </c>
      <c r="C10" s="5" t="s">
        <v>30</v>
      </c>
      <c r="D10" s="1" t="s">
        <v>16</v>
      </c>
      <c r="E10" s="12">
        <v>61</v>
      </c>
      <c r="F10" s="14" t="s">
        <v>46</v>
      </c>
      <c r="G10">
        <f t="shared" ref="G10" si="7">SUM($E8:$E10)</f>
        <v>350</v>
      </c>
      <c r="H10" s="4">
        <f>IFERROR(E8/(E8+E10),0)</f>
        <v>0.82571428571428573</v>
      </c>
      <c r="I10" s="4">
        <f>IFERROR((E8+E9)/G8,0)</f>
        <v>0.82571428571428573</v>
      </c>
      <c r="J10" s="4">
        <v>0.9</v>
      </c>
      <c r="K10" t="str">
        <f t="shared" si="0"/>
        <v>N</v>
      </c>
      <c r="L10" t="s">
        <v>17</v>
      </c>
      <c r="M10">
        <f>IF(K8="Y",(E8+E10),E8)</f>
        <v>289</v>
      </c>
      <c r="N10" s="1">
        <v>44469</v>
      </c>
      <c r="O10" s="4">
        <f t="shared" si="1"/>
        <v>0.17428571428571429</v>
      </c>
    </row>
    <row r="11" spans="1:17" x14ac:dyDescent="0.25">
      <c r="A11">
        <v>2020</v>
      </c>
      <c r="B11" t="s">
        <v>19</v>
      </c>
      <c r="C11" s="5" t="s">
        <v>22</v>
      </c>
      <c r="D11" s="1" t="s">
        <v>12</v>
      </c>
      <c r="E11" s="12">
        <v>1519</v>
      </c>
      <c r="F11" s="14" t="s">
        <v>47</v>
      </c>
      <c r="G11">
        <f t="shared" ref="G11" si="8">SUM($E11:$E13)</f>
        <v>1716</v>
      </c>
      <c r="H11" s="4">
        <f>IFERROR(E11/(E11+E13),0)</f>
        <v>0.88519813519813517</v>
      </c>
      <c r="I11" s="4">
        <f>IFERROR((E11+E12)/G11,0)</f>
        <v>0.88519813519813517</v>
      </c>
      <c r="J11" s="4">
        <v>0.9</v>
      </c>
      <c r="K11" t="str">
        <f t="shared" si="0"/>
        <v>N</v>
      </c>
      <c r="L11" t="s">
        <v>17</v>
      </c>
      <c r="M11">
        <f>IF(K11="Y",(E11+E13),E11)</f>
        <v>1519</v>
      </c>
      <c r="N11" s="1">
        <v>44469</v>
      </c>
      <c r="O11" s="4">
        <f t="shared" si="1"/>
        <v>0.88519813519813517</v>
      </c>
    </row>
    <row r="12" spans="1:17" x14ac:dyDescent="0.25">
      <c r="A12">
        <v>2020</v>
      </c>
      <c r="B12" t="s">
        <v>19</v>
      </c>
      <c r="C12" s="5" t="s">
        <v>22</v>
      </c>
      <c r="D12" s="1" t="s">
        <v>15</v>
      </c>
      <c r="E12" s="12">
        <v>0</v>
      </c>
      <c r="F12" s="14" t="s">
        <v>47</v>
      </c>
      <c r="G12">
        <f t="shared" ref="G12" si="9">SUM($E11:$E13)</f>
        <v>1716</v>
      </c>
      <c r="H12" s="4">
        <f>IFERROR(E11/(E11+E13),0)</f>
        <v>0.88519813519813517</v>
      </c>
      <c r="I12" s="4">
        <f>IFERROR((E11+E12)/G11,0)</f>
        <v>0.88519813519813517</v>
      </c>
      <c r="J12" s="4">
        <v>0.9</v>
      </c>
      <c r="K12" t="str">
        <f t="shared" si="0"/>
        <v>N</v>
      </c>
      <c r="L12" t="s">
        <v>17</v>
      </c>
      <c r="M12">
        <f>IF(K11="Y",(E11+E13),E11)</f>
        <v>1519</v>
      </c>
      <c r="N12" s="1">
        <v>44469</v>
      </c>
      <c r="O12" s="4">
        <f t="shared" si="1"/>
        <v>0</v>
      </c>
    </row>
    <row r="13" spans="1:17" x14ac:dyDescent="0.25">
      <c r="A13">
        <v>2020</v>
      </c>
      <c r="B13" t="s">
        <v>19</v>
      </c>
      <c r="C13" s="5" t="s">
        <v>22</v>
      </c>
      <c r="D13" s="1" t="s">
        <v>16</v>
      </c>
      <c r="E13" s="12">
        <v>197</v>
      </c>
      <c r="F13" s="14" t="s">
        <v>47</v>
      </c>
      <c r="G13">
        <f t="shared" ref="G13" si="10">SUM($E11:$E13)</f>
        <v>1716</v>
      </c>
      <c r="H13" s="4">
        <f>IFERROR(E11/(E11+E13),0)</f>
        <v>0.88519813519813517</v>
      </c>
      <c r="I13" s="4">
        <f>IFERROR((E11+E12)/G11,0)</f>
        <v>0.88519813519813517</v>
      </c>
      <c r="J13" s="4">
        <v>0.9</v>
      </c>
      <c r="K13" t="str">
        <f t="shared" si="0"/>
        <v>N</v>
      </c>
      <c r="L13" t="s">
        <v>17</v>
      </c>
      <c r="M13">
        <f>IF(K11="Y",(E11+E13),E11)</f>
        <v>1519</v>
      </c>
      <c r="N13" s="1">
        <v>44469</v>
      </c>
      <c r="O13" s="4">
        <f t="shared" si="1"/>
        <v>0.1148018648018648</v>
      </c>
    </row>
    <row r="14" spans="1:17" x14ac:dyDescent="0.25">
      <c r="A14">
        <v>2020</v>
      </c>
      <c r="B14" t="s">
        <v>19</v>
      </c>
      <c r="C14" s="5" t="s">
        <v>43</v>
      </c>
      <c r="D14" s="1" t="s">
        <v>12</v>
      </c>
      <c r="E14" s="12">
        <v>111</v>
      </c>
      <c r="F14" s="14" t="s">
        <v>44</v>
      </c>
      <c r="G14">
        <f t="shared" ref="G14" si="11">SUM($E14:$E16)</f>
        <v>147</v>
      </c>
      <c r="H14" s="4">
        <f>IFERROR(E14/(E14+E16),0)</f>
        <v>0.75510204081632648</v>
      </c>
      <c r="I14" s="4">
        <f>IFERROR((E14+E15)/G14,0)</f>
        <v>0.75510204081632648</v>
      </c>
      <c r="J14" s="4">
        <v>0.9</v>
      </c>
      <c r="K14" t="str">
        <f t="shared" si="0"/>
        <v>N</v>
      </c>
      <c r="L14" t="s">
        <v>17</v>
      </c>
      <c r="M14">
        <f>IF(K14="Y",(E14+E16),E14)</f>
        <v>111</v>
      </c>
      <c r="N14" s="1">
        <v>44469</v>
      </c>
      <c r="O14" s="4">
        <f t="shared" si="1"/>
        <v>0.75510204081632648</v>
      </c>
    </row>
    <row r="15" spans="1:17" x14ac:dyDescent="0.25">
      <c r="A15">
        <v>2020</v>
      </c>
      <c r="B15" t="s">
        <v>19</v>
      </c>
      <c r="C15" s="5" t="s">
        <v>43</v>
      </c>
      <c r="D15" s="1" t="s">
        <v>15</v>
      </c>
      <c r="E15" s="12">
        <v>0</v>
      </c>
      <c r="F15" s="14" t="s">
        <v>44</v>
      </c>
      <c r="G15">
        <f t="shared" ref="G15" si="12">SUM($E14:$E16)</f>
        <v>147</v>
      </c>
      <c r="H15" s="4">
        <f>IFERROR(E14/(E14+E16),0)</f>
        <v>0.75510204081632648</v>
      </c>
      <c r="I15" s="4">
        <f>IFERROR((E14+E15)/G14,0)</f>
        <v>0.75510204081632648</v>
      </c>
      <c r="J15" s="4">
        <v>0.9</v>
      </c>
      <c r="K15" t="str">
        <f t="shared" si="0"/>
        <v>N</v>
      </c>
      <c r="L15" t="s">
        <v>17</v>
      </c>
      <c r="M15">
        <f>IF(K14="Y",(E14+E16),E14)</f>
        <v>111</v>
      </c>
      <c r="N15" s="1">
        <v>44469</v>
      </c>
      <c r="O15" s="4">
        <f t="shared" si="1"/>
        <v>0</v>
      </c>
    </row>
    <row r="16" spans="1:17" x14ac:dyDescent="0.25">
      <c r="A16">
        <v>2020</v>
      </c>
      <c r="B16" t="s">
        <v>19</v>
      </c>
      <c r="C16" s="5" t="s">
        <v>43</v>
      </c>
      <c r="D16" s="1" t="s">
        <v>16</v>
      </c>
      <c r="E16" s="12">
        <v>36</v>
      </c>
      <c r="F16" s="14" t="s">
        <v>44</v>
      </c>
      <c r="G16">
        <f t="shared" ref="G16" si="13">SUM($E14:$E16)</f>
        <v>147</v>
      </c>
      <c r="H16" s="4">
        <f>IFERROR(E14/(E14+E16),0)</f>
        <v>0.75510204081632648</v>
      </c>
      <c r="I16" s="4">
        <f>IFERROR((E14+E15)/G14,0)</f>
        <v>0.75510204081632648</v>
      </c>
      <c r="J16" s="4">
        <v>0.9</v>
      </c>
      <c r="K16" t="str">
        <f t="shared" si="0"/>
        <v>N</v>
      </c>
      <c r="L16" t="s">
        <v>17</v>
      </c>
      <c r="M16">
        <f>IF(K14="Y",(E14+E16),E14)</f>
        <v>111</v>
      </c>
      <c r="N16" s="1">
        <v>44469</v>
      </c>
      <c r="O16" s="4">
        <f t="shared" si="1"/>
        <v>0.24489795918367346</v>
      </c>
    </row>
    <row r="17" spans="1:15" x14ac:dyDescent="0.25">
      <c r="A17">
        <v>2020</v>
      </c>
      <c r="B17" t="s">
        <v>19</v>
      </c>
      <c r="C17" s="5" t="s">
        <v>23</v>
      </c>
      <c r="D17" s="1" t="s">
        <v>12</v>
      </c>
      <c r="E17" s="12">
        <v>652</v>
      </c>
      <c r="F17" s="14" t="s">
        <v>48</v>
      </c>
      <c r="G17">
        <f t="shared" ref="G17" si="14">SUM($E17:$E19)</f>
        <v>869</v>
      </c>
      <c r="H17" s="4">
        <f>IFERROR(E17/(E17+E19),0)</f>
        <v>0.7502876869965478</v>
      </c>
      <c r="I17" s="4">
        <f>IFERROR((E17+E18)/G17,0)</f>
        <v>0.7502876869965478</v>
      </c>
      <c r="J17" s="4">
        <v>0.9</v>
      </c>
      <c r="K17" t="str">
        <f t="shared" si="0"/>
        <v>N</v>
      </c>
      <c r="L17" t="s">
        <v>17</v>
      </c>
      <c r="M17">
        <f>IF(K17="Y",(E17+E19),E17)</f>
        <v>652</v>
      </c>
      <c r="N17" s="1">
        <v>44469</v>
      </c>
      <c r="O17" s="4">
        <f t="shared" si="1"/>
        <v>0.7502876869965478</v>
      </c>
    </row>
    <row r="18" spans="1:15" x14ac:dyDescent="0.25">
      <c r="A18">
        <v>2020</v>
      </c>
      <c r="B18" t="s">
        <v>19</v>
      </c>
      <c r="C18" s="5" t="s">
        <v>23</v>
      </c>
      <c r="D18" s="1" t="s">
        <v>15</v>
      </c>
      <c r="E18" s="12">
        <v>0</v>
      </c>
      <c r="F18" s="14" t="s">
        <v>48</v>
      </c>
      <c r="G18">
        <f t="shared" ref="G18" si="15">SUM($E17:$E19)</f>
        <v>869</v>
      </c>
      <c r="H18" s="4">
        <f>IFERROR(E17/(E17+E19),0)</f>
        <v>0.7502876869965478</v>
      </c>
      <c r="I18" s="4">
        <f>IFERROR((E17+E18)/G17,0)</f>
        <v>0.7502876869965478</v>
      </c>
      <c r="J18" s="4">
        <v>0.9</v>
      </c>
      <c r="K18" t="str">
        <f t="shared" si="0"/>
        <v>N</v>
      </c>
      <c r="L18" t="s">
        <v>17</v>
      </c>
      <c r="M18">
        <f>IF(K17="Y",(E17+E19),E17)</f>
        <v>652</v>
      </c>
      <c r="N18" s="1">
        <v>44469</v>
      </c>
      <c r="O18" s="4">
        <f t="shared" si="1"/>
        <v>0</v>
      </c>
    </row>
    <row r="19" spans="1:15" x14ac:dyDescent="0.25">
      <c r="A19">
        <v>2020</v>
      </c>
      <c r="B19" t="s">
        <v>19</v>
      </c>
      <c r="C19" s="5" t="s">
        <v>23</v>
      </c>
      <c r="D19" s="1" t="s">
        <v>16</v>
      </c>
      <c r="E19" s="12">
        <v>217</v>
      </c>
      <c r="F19" s="14" t="s">
        <v>48</v>
      </c>
      <c r="G19">
        <f t="shared" ref="G19" si="16">SUM($E17:$E19)</f>
        <v>869</v>
      </c>
      <c r="H19" s="4">
        <f>IFERROR(E17/(E17+E19),0)</f>
        <v>0.7502876869965478</v>
      </c>
      <c r="I19" s="4">
        <f>IFERROR((E17+E18)/G17,0)</f>
        <v>0.7502876869965478</v>
      </c>
      <c r="J19" s="4">
        <v>0.9</v>
      </c>
      <c r="K19" t="str">
        <f t="shared" si="0"/>
        <v>N</v>
      </c>
      <c r="L19" t="s">
        <v>17</v>
      </c>
      <c r="M19">
        <f>IF(K17="Y",(E17+E19),E17)</f>
        <v>652</v>
      </c>
      <c r="N19" s="1">
        <v>44469</v>
      </c>
      <c r="O19" s="4">
        <f t="shared" si="1"/>
        <v>0.24971231300345226</v>
      </c>
    </row>
    <row r="20" spans="1:15" x14ac:dyDescent="0.25">
      <c r="A20">
        <v>2020</v>
      </c>
      <c r="B20" t="s">
        <v>19</v>
      </c>
      <c r="C20" s="5" t="s">
        <v>31</v>
      </c>
      <c r="D20" s="1" t="s">
        <v>12</v>
      </c>
      <c r="E20" s="12">
        <v>258</v>
      </c>
      <c r="F20" s="14" t="s">
        <v>49</v>
      </c>
      <c r="G20">
        <f t="shared" ref="G20" si="17">SUM($E20:$E22)</f>
        <v>322</v>
      </c>
      <c r="H20" s="4">
        <f>IFERROR(E20/(E20+E22),0)</f>
        <v>0.80124223602484468</v>
      </c>
      <c r="I20" s="4">
        <f>IFERROR((E20+E21)/G20,0)</f>
        <v>0.80124223602484468</v>
      </c>
      <c r="J20" s="4">
        <v>0.9</v>
      </c>
      <c r="K20" t="str">
        <f t="shared" si="0"/>
        <v>N</v>
      </c>
      <c r="L20" t="s">
        <v>17</v>
      </c>
      <c r="M20">
        <f>IF(K20="Y",(E20+E22),E20)</f>
        <v>258</v>
      </c>
      <c r="N20" s="1">
        <v>44469</v>
      </c>
      <c r="O20" s="4">
        <f t="shared" si="1"/>
        <v>0.80124223602484468</v>
      </c>
    </row>
    <row r="21" spans="1:15" x14ac:dyDescent="0.25">
      <c r="A21">
        <v>2020</v>
      </c>
      <c r="B21" t="s">
        <v>19</v>
      </c>
      <c r="C21" s="5" t="s">
        <v>31</v>
      </c>
      <c r="D21" s="1" t="s">
        <v>15</v>
      </c>
      <c r="E21" s="12">
        <v>0</v>
      </c>
      <c r="F21" s="14" t="s">
        <v>49</v>
      </c>
      <c r="G21">
        <f t="shared" ref="G21" si="18">SUM($E20:$E22)</f>
        <v>322</v>
      </c>
      <c r="H21" s="4">
        <f>IFERROR(E20/(E20+E22),0)</f>
        <v>0.80124223602484468</v>
      </c>
      <c r="I21" s="4">
        <f>IFERROR((E20+E21)/G20,0)</f>
        <v>0.80124223602484468</v>
      </c>
      <c r="J21" s="4">
        <v>0.9</v>
      </c>
      <c r="K21" t="str">
        <f t="shared" si="0"/>
        <v>N</v>
      </c>
      <c r="L21" t="s">
        <v>17</v>
      </c>
      <c r="M21">
        <f>IF(K20="Y",(E20+E22),E20)</f>
        <v>258</v>
      </c>
      <c r="N21" s="1">
        <v>44469</v>
      </c>
      <c r="O21" s="4">
        <f t="shared" si="1"/>
        <v>0</v>
      </c>
    </row>
    <row r="22" spans="1:15" x14ac:dyDescent="0.25">
      <c r="A22">
        <v>2020</v>
      </c>
      <c r="B22" t="s">
        <v>19</v>
      </c>
      <c r="C22" s="5" t="s">
        <v>31</v>
      </c>
      <c r="D22" s="1" t="s">
        <v>16</v>
      </c>
      <c r="E22" s="12">
        <v>64</v>
      </c>
      <c r="F22" s="14" t="s">
        <v>49</v>
      </c>
      <c r="G22">
        <f t="shared" ref="G22" si="19">SUM($E20:$E22)</f>
        <v>322</v>
      </c>
      <c r="H22" s="4">
        <f>IFERROR(E20/(E20+E22),0)</f>
        <v>0.80124223602484468</v>
      </c>
      <c r="I22" s="4">
        <f>IFERROR((E20+E21)/G20,0)</f>
        <v>0.80124223602484468</v>
      </c>
      <c r="J22" s="4">
        <v>0.9</v>
      </c>
      <c r="K22" t="str">
        <f t="shared" si="0"/>
        <v>N</v>
      </c>
      <c r="L22" t="s">
        <v>17</v>
      </c>
      <c r="M22">
        <f>IF(K20="Y",(E20+E22),E20)</f>
        <v>258</v>
      </c>
      <c r="N22" s="1">
        <v>44469</v>
      </c>
      <c r="O22" s="4">
        <f t="shared" si="1"/>
        <v>0.19875776397515527</v>
      </c>
    </row>
    <row r="23" spans="1:15" x14ac:dyDescent="0.25">
      <c r="A23">
        <v>2020</v>
      </c>
      <c r="B23" t="s">
        <v>19</v>
      </c>
      <c r="C23" s="5" t="s">
        <v>24</v>
      </c>
      <c r="D23" s="1" t="s">
        <v>12</v>
      </c>
      <c r="E23" s="12">
        <v>542</v>
      </c>
      <c r="F23" s="14" t="s">
        <v>50</v>
      </c>
      <c r="G23">
        <f t="shared" ref="G23" si="20">SUM($E23:$E25)</f>
        <v>699</v>
      </c>
      <c r="H23" s="4">
        <f>IFERROR(E23/(E23+E25),0)</f>
        <v>0.77539341917024318</v>
      </c>
      <c r="I23" s="4">
        <f>IFERROR((E23+E24)/G23,0)</f>
        <v>0.77539341917024318</v>
      </c>
      <c r="J23" s="4">
        <v>0.9</v>
      </c>
      <c r="K23" t="str">
        <f t="shared" si="0"/>
        <v>N</v>
      </c>
      <c r="L23" t="s">
        <v>17</v>
      </c>
      <c r="M23">
        <f>IF(K23="Y",(E23+E25),E23)</f>
        <v>542</v>
      </c>
      <c r="N23" s="1">
        <v>44469</v>
      </c>
      <c r="O23" s="4">
        <f t="shared" si="1"/>
        <v>0.77539341917024318</v>
      </c>
    </row>
    <row r="24" spans="1:15" x14ac:dyDescent="0.25">
      <c r="A24">
        <v>2020</v>
      </c>
      <c r="B24" t="s">
        <v>19</v>
      </c>
      <c r="C24" s="5" t="s">
        <v>24</v>
      </c>
      <c r="D24" s="1" t="s">
        <v>15</v>
      </c>
      <c r="E24" s="12">
        <v>0</v>
      </c>
      <c r="F24" s="14" t="s">
        <v>50</v>
      </c>
      <c r="G24">
        <f t="shared" ref="G24" si="21">SUM($E23:$E25)</f>
        <v>699</v>
      </c>
      <c r="H24" s="4">
        <f>IFERROR(E23/(E23+E25),0)</f>
        <v>0.77539341917024318</v>
      </c>
      <c r="I24" s="4">
        <f>IFERROR((E23+E24)/G23,0)</f>
        <v>0.77539341917024318</v>
      </c>
      <c r="J24" s="4">
        <v>0.9</v>
      </c>
      <c r="K24" t="str">
        <f t="shared" si="0"/>
        <v>N</v>
      </c>
      <c r="L24" t="s">
        <v>17</v>
      </c>
      <c r="M24">
        <f>IF(K23="Y",(E23+E25),E23)</f>
        <v>542</v>
      </c>
      <c r="N24" s="1">
        <v>44469</v>
      </c>
      <c r="O24" s="4">
        <f t="shared" si="1"/>
        <v>0</v>
      </c>
    </row>
    <row r="25" spans="1:15" x14ac:dyDescent="0.25">
      <c r="A25">
        <v>2020</v>
      </c>
      <c r="B25" t="s">
        <v>19</v>
      </c>
      <c r="C25" s="5" t="s">
        <v>24</v>
      </c>
      <c r="D25" s="1" t="s">
        <v>16</v>
      </c>
      <c r="E25" s="12">
        <v>157</v>
      </c>
      <c r="F25" s="14" t="s">
        <v>50</v>
      </c>
      <c r="G25">
        <f t="shared" ref="G25" si="22">SUM($E23:$E25)</f>
        <v>699</v>
      </c>
      <c r="H25" s="4">
        <f>IFERROR(E23/(E23+E25),0)</f>
        <v>0.77539341917024318</v>
      </c>
      <c r="I25" s="4">
        <f>IFERROR((E23+E24)/G23,0)</f>
        <v>0.77539341917024318</v>
      </c>
      <c r="J25" s="4">
        <v>0.9</v>
      </c>
      <c r="K25" t="str">
        <f t="shared" si="0"/>
        <v>N</v>
      </c>
      <c r="L25" t="s">
        <v>17</v>
      </c>
      <c r="M25">
        <f>IF(K23="Y",(E23+E25),E23)</f>
        <v>542</v>
      </c>
      <c r="N25" s="1">
        <v>44469</v>
      </c>
      <c r="O25" s="4">
        <f t="shared" si="1"/>
        <v>0.22460658082975679</v>
      </c>
    </row>
    <row r="26" spans="1:15" x14ac:dyDescent="0.25">
      <c r="A26">
        <v>2020</v>
      </c>
      <c r="B26" t="s">
        <v>19</v>
      </c>
      <c r="C26" s="5" t="s">
        <v>29</v>
      </c>
      <c r="D26" s="1" t="s">
        <v>12</v>
      </c>
      <c r="E26" s="12">
        <v>10</v>
      </c>
      <c r="F26" s="14" t="s">
        <v>44</v>
      </c>
      <c r="G26">
        <f t="shared" ref="G26" si="23">SUM($E26:$E28)</f>
        <v>13</v>
      </c>
      <c r="H26" s="4">
        <f>IFERROR(E26/(E26+E28),0)</f>
        <v>0.76923076923076927</v>
      </c>
      <c r="I26" s="4">
        <f>IFERROR((E26+E27)/G26,0)</f>
        <v>0.76923076923076927</v>
      </c>
      <c r="J26" s="4">
        <v>0.9</v>
      </c>
      <c r="K26" t="str">
        <f t="shared" si="0"/>
        <v>N</v>
      </c>
      <c r="L26" t="s">
        <v>17</v>
      </c>
      <c r="M26">
        <f>IF(K26="Y",(E26+E28),E26)</f>
        <v>10</v>
      </c>
      <c r="N26" s="1">
        <v>44469</v>
      </c>
      <c r="O26" s="4">
        <f t="shared" si="1"/>
        <v>0.76923076923076927</v>
      </c>
    </row>
    <row r="27" spans="1:15" x14ac:dyDescent="0.25">
      <c r="A27">
        <v>2020</v>
      </c>
      <c r="B27" t="s">
        <v>19</v>
      </c>
      <c r="C27" s="5" t="s">
        <v>29</v>
      </c>
      <c r="D27" s="1" t="s">
        <v>15</v>
      </c>
      <c r="E27" s="12">
        <v>0</v>
      </c>
      <c r="F27" s="14" t="s">
        <v>44</v>
      </c>
      <c r="G27">
        <f t="shared" ref="G27" si="24">SUM($E26:$E28)</f>
        <v>13</v>
      </c>
      <c r="H27" s="4">
        <f>IFERROR(E26/(E26+E28),0)</f>
        <v>0.76923076923076927</v>
      </c>
      <c r="I27" s="4">
        <f>IFERROR((E26+E27)/G26,0)</f>
        <v>0.76923076923076927</v>
      </c>
      <c r="J27" s="4">
        <v>0.9</v>
      </c>
      <c r="K27" t="str">
        <f t="shared" si="0"/>
        <v>N</v>
      </c>
      <c r="L27" t="s">
        <v>17</v>
      </c>
      <c r="M27">
        <f>IF(K26="Y",(E26+E28),E26)</f>
        <v>10</v>
      </c>
      <c r="N27" s="1">
        <v>44469</v>
      </c>
      <c r="O27" s="4">
        <f t="shared" si="1"/>
        <v>0</v>
      </c>
    </row>
    <row r="28" spans="1:15" x14ac:dyDescent="0.25">
      <c r="A28">
        <v>2020</v>
      </c>
      <c r="B28" t="s">
        <v>19</v>
      </c>
      <c r="C28" s="5" t="s">
        <v>29</v>
      </c>
      <c r="D28" s="1" t="s">
        <v>16</v>
      </c>
      <c r="E28" s="12">
        <v>3</v>
      </c>
      <c r="F28" s="14" t="s">
        <v>44</v>
      </c>
      <c r="G28">
        <f t="shared" ref="G28" si="25">SUM($E26:$E28)</f>
        <v>13</v>
      </c>
      <c r="H28" s="4">
        <f>IFERROR(E26/(E26+E28),0)</f>
        <v>0.76923076923076927</v>
      </c>
      <c r="I28" s="4">
        <f>IFERROR((E26+E27)/G26,0)</f>
        <v>0.76923076923076927</v>
      </c>
      <c r="J28" s="4">
        <v>0.9</v>
      </c>
      <c r="K28" t="str">
        <f t="shared" si="0"/>
        <v>N</v>
      </c>
      <c r="L28" t="s">
        <v>17</v>
      </c>
      <c r="M28">
        <f>IF(K26="Y",(E26+E28),E26)</f>
        <v>10</v>
      </c>
      <c r="N28" s="1">
        <v>44469</v>
      </c>
      <c r="O28" s="4">
        <f t="shared" si="1"/>
        <v>0.23076923076923078</v>
      </c>
    </row>
    <row r="29" spans="1:15" x14ac:dyDescent="0.25">
      <c r="A29">
        <v>2020</v>
      </c>
      <c r="B29" t="s">
        <v>19</v>
      </c>
      <c r="C29" s="5" t="s">
        <v>26</v>
      </c>
      <c r="D29" s="1" t="s">
        <v>12</v>
      </c>
      <c r="E29" s="12">
        <v>1173</v>
      </c>
      <c r="F29" s="14" t="s">
        <v>48</v>
      </c>
      <c r="G29">
        <f t="shared" ref="G29" si="26">SUM($E29:$E31)</f>
        <v>1430</v>
      </c>
      <c r="H29" s="4">
        <f>IFERROR(E29/(E29+E31),0)</f>
        <v>0.82027972027972029</v>
      </c>
      <c r="I29" s="4">
        <f>IFERROR((E29+E30)/G29,0)</f>
        <v>0.82027972027972029</v>
      </c>
      <c r="J29" s="4">
        <v>0.9</v>
      </c>
      <c r="K29" t="str">
        <f t="shared" si="0"/>
        <v>N</v>
      </c>
      <c r="L29" t="s">
        <v>17</v>
      </c>
      <c r="M29">
        <f>IF(K29="Y",(E29+E31),E29)</f>
        <v>1173</v>
      </c>
      <c r="N29" s="1">
        <v>44469</v>
      </c>
      <c r="O29" s="4">
        <f t="shared" si="1"/>
        <v>0.82027972027972029</v>
      </c>
    </row>
    <row r="30" spans="1:15" x14ac:dyDescent="0.25">
      <c r="A30">
        <v>2020</v>
      </c>
      <c r="B30" t="s">
        <v>19</v>
      </c>
      <c r="C30" s="5" t="s">
        <v>26</v>
      </c>
      <c r="D30" s="1" t="s">
        <v>15</v>
      </c>
      <c r="E30" s="12">
        <v>0</v>
      </c>
      <c r="F30" s="14" t="s">
        <v>48</v>
      </c>
      <c r="G30">
        <f t="shared" ref="G30" si="27">SUM($E29:$E31)</f>
        <v>1430</v>
      </c>
      <c r="H30" s="4">
        <f>IFERROR(E29/(E29+E31),0)</f>
        <v>0.82027972027972029</v>
      </c>
      <c r="I30" s="4">
        <f>IFERROR((E29+E30)/G29,0)</f>
        <v>0.82027972027972029</v>
      </c>
      <c r="J30" s="4">
        <v>0.9</v>
      </c>
      <c r="K30" t="str">
        <f t="shared" si="0"/>
        <v>N</v>
      </c>
      <c r="L30" t="s">
        <v>17</v>
      </c>
      <c r="M30">
        <f>IF(K29="Y",(E29+E31),E29)</f>
        <v>1173</v>
      </c>
      <c r="N30" s="1">
        <v>44469</v>
      </c>
      <c r="O30" s="4">
        <f t="shared" si="1"/>
        <v>0</v>
      </c>
    </row>
    <row r="31" spans="1:15" x14ac:dyDescent="0.25">
      <c r="A31">
        <v>2020</v>
      </c>
      <c r="B31" t="s">
        <v>19</v>
      </c>
      <c r="C31" s="5" t="s">
        <v>26</v>
      </c>
      <c r="D31" s="1" t="s">
        <v>16</v>
      </c>
      <c r="E31" s="12">
        <v>257</v>
      </c>
      <c r="F31" s="14" t="s">
        <v>48</v>
      </c>
      <c r="G31">
        <f t="shared" ref="G31" si="28">SUM($E29:$E31)</f>
        <v>1430</v>
      </c>
      <c r="H31" s="4">
        <f>IFERROR(E29/(E29+E31),0)</f>
        <v>0.82027972027972029</v>
      </c>
      <c r="I31" s="4">
        <f>IFERROR((E29+E30)/G29,0)</f>
        <v>0.82027972027972029</v>
      </c>
      <c r="J31" s="4">
        <v>0.9</v>
      </c>
      <c r="K31" t="str">
        <f t="shared" si="0"/>
        <v>N</v>
      </c>
      <c r="L31" t="s">
        <v>17</v>
      </c>
      <c r="M31">
        <f>IF(K29="Y",(E29+E31),E29)</f>
        <v>1173</v>
      </c>
      <c r="N31" s="1">
        <v>44469</v>
      </c>
      <c r="O31" s="4">
        <f t="shared" si="1"/>
        <v>0.17972027972027971</v>
      </c>
    </row>
    <row r="32" spans="1:15" x14ac:dyDescent="0.25">
      <c r="A32">
        <v>2020</v>
      </c>
      <c r="B32" t="s">
        <v>19</v>
      </c>
      <c r="C32" s="5" t="s">
        <v>32</v>
      </c>
      <c r="D32" s="1" t="s">
        <v>12</v>
      </c>
      <c r="E32" s="12">
        <v>19</v>
      </c>
      <c r="F32" s="14" t="s">
        <v>49</v>
      </c>
      <c r="G32">
        <f t="shared" ref="G32" si="29">SUM($E32:$E34)</f>
        <v>23</v>
      </c>
      <c r="H32" s="4">
        <f>IFERROR(E32/(E32+E34),0)</f>
        <v>0.82608695652173914</v>
      </c>
      <c r="I32" s="4">
        <f>IFERROR((E32+E33)/G32,0)</f>
        <v>0.82608695652173914</v>
      </c>
      <c r="J32" s="4">
        <v>0.9</v>
      </c>
      <c r="K32" t="str">
        <f t="shared" si="0"/>
        <v>N</v>
      </c>
      <c r="L32" t="s">
        <v>17</v>
      </c>
      <c r="M32">
        <f>IF(K32="Y",(E32+E34),E32)</f>
        <v>19</v>
      </c>
      <c r="N32" s="1">
        <v>44469</v>
      </c>
      <c r="O32" s="4">
        <f t="shared" si="1"/>
        <v>0.82608695652173914</v>
      </c>
    </row>
    <row r="33" spans="1:15" x14ac:dyDescent="0.25">
      <c r="A33">
        <v>2020</v>
      </c>
      <c r="B33" t="s">
        <v>19</v>
      </c>
      <c r="C33" s="5" t="s">
        <v>32</v>
      </c>
      <c r="D33" s="1" t="s">
        <v>15</v>
      </c>
      <c r="E33" s="12">
        <v>0</v>
      </c>
      <c r="F33" s="14" t="s">
        <v>49</v>
      </c>
      <c r="G33">
        <f t="shared" ref="G33" si="30">SUM($E32:$E34)</f>
        <v>23</v>
      </c>
      <c r="H33" s="4">
        <f>IFERROR(E32/(E32+E34),0)</f>
        <v>0.82608695652173914</v>
      </c>
      <c r="I33" s="4">
        <f>IFERROR((E32+E33)/G32,0)</f>
        <v>0.82608695652173914</v>
      </c>
      <c r="J33" s="4">
        <v>0.9</v>
      </c>
      <c r="K33" t="str">
        <f t="shared" si="0"/>
        <v>N</v>
      </c>
      <c r="L33" t="s">
        <v>17</v>
      </c>
      <c r="M33">
        <f>IF(K32="Y",(E32+E34),E32)</f>
        <v>19</v>
      </c>
      <c r="N33" s="1">
        <v>44469</v>
      </c>
      <c r="O33" s="4">
        <f t="shared" si="1"/>
        <v>0</v>
      </c>
    </row>
    <row r="34" spans="1:15" x14ac:dyDescent="0.25">
      <c r="A34">
        <v>2020</v>
      </c>
      <c r="B34" t="s">
        <v>19</v>
      </c>
      <c r="C34" s="5" t="s">
        <v>32</v>
      </c>
      <c r="D34" s="1" t="s">
        <v>16</v>
      </c>
      <c r="E34" s="12">
        <v>4</v>
      </c>
      <c r="F34" s="14" t="s">
        <v>49</v>
      </c>
      <c r="G34">
        <f t="shared" ref="G34" si="31">SUM($E32:$E34)</f>
        <v>23</v>
      </c>
      <c r="H34" s="4">
        <f>IFERROR(E32/(E32+E34),0)</f>
        <v>0.82608695652173914</v>
      </c>
      <c r="I34" s="4">
        <f>IFERROR((E32+E33)/G32,0)</f>
        <v>0.82608695652173914</v>
      </c>
      <c r="J34" s="4">
        <v>0.9</v>
      </c>
      <c r="K34" t="str">
        <f t="shared" si="0"/>
        <v>N</v>
      </c>
      <c r="L34" t="s">
        <v>17</v>
      </c>
      <c r="M34">
        <f>IF(K32="Y",(E32+E34),E32)</f>
        <v>19</v>
      </c>
      <c r="N34" s="1">
        <v>44469</v>
      </c>
      <c r="O34" s="4">
        <f t="shared" si="1"/>
        <v>0.17391304347826086</v>
      </c>
    </row>
    <row r="35" spans="1:15" x14ac:dyDescent="0.25">
      <c r="A35">
        <v>2020</v>
      </c>
      <c r="B35" t="s">
        <v>19</v>
      </c>
      <c r="C35" s="5" t="s">
        <v>27</v>
      </c>
      <c r="D35" s="1" t="s">
        <v>12</v>
      </c>
      <c r="E35" s="12">
        <v>715</v>
      </c>
      <c r="F35" s="14" t="s">
        <v>50</v>
      </c>
      <c r="G35">
        <f t="shared" ref="G35" si="32">SUM($E35:$E37)</f>
        <v>905</v>
      </c>
      <c r="H35" s="4">
        <f>IFERROR(E35/(E35+E37),0)</f>
        <v>0.79005524861878451</v>
      </c>
      <c r="I35" s="4">
        <f>IFERROR((E35+E36)/G35,0)</f>
        <v>0.79005524861878451</v>
      </c>
      <c r="J35" s="4">
        <v>0.9</v>
      </c>
      <c r="K35" t="str">
        <f t="shared" si="0"/>
        <v>N</v>
      </c>
      <c r="L35" t="s">
        <v>17</v>
      </c>
      <c r="M35">
        <f>IF(K35="Y",(E35+E37),E35)</f>
        <v>715</v>
      </c>
      <c r="N35" s="1">
        <v>44469</v>
      </c>
      <c r="O35" s="4">
        <f t="shared" si="1"/>
        <v>0.79005524861878451</v>
      </c>
    </row>
    <row r="36" spans="1:15" x14ac:dyDescent="0.25">
      <c r="A36">
        <v>2020</v>
      </c>
      <c r="B36" t="s">
        <v>19</v>
      </c>
      <c r="C36" s="5" t="s">
        <v>27</v>
      </c>
      <c r="D36" s="1" t="s">
        <v>15</v>
      </c>
      <c r="E36" s="12">
        <v>0</v>
      </c>
      <c r="F36" s="14" t="s">
        <v>50</v>
      </c>
      <c r="G36">
        <f t="shared" ref="G36" si="33">SUM($E35:$E37)</f>
        <v>905</v>
      </c>
      <c r="H36" s="4">
        <f>IFERROR(E35/(E35+E37),0)</f>
        <v>0.79005524861878451</v>
      </c>
      <c r="I36" s="4">
        <f>IFERROR((E35+E36)/G35,0)</f>
        <v>0.79005524861878451</v>
      </c>
      <c r="J36" s="4">
        <v>0.9</v>
      </c>
      <c r="K36" t="str">
        <f t="shared" si="0"/>
        <v>N</v>
      </c>
      <c r="L36" t="s">
        <v>17</v>
      </c>
      <c r="M36">
        <f>IF(K35="Y",(E35+E37),E35)</f>
        <v>715</v>
      </c>
      <c r="N36" s="1">
        <v>44469</v>
      </c>
      <c r="O36" s="4">
        <f t="shared" si="1"/>
        <v>0</v>
      </c>
    </row>
    <row r="37" spans="1:15" x14ac:dyDescent="0.25">
      <c r="A37">
        <v>2020</v>
      </c>
      <c r="B37" t="s">
        <v>19</v>
      </c>
      <c r="C37" s="5" t="s">
        <v>27</v>
      </c>
      <c r="D37" s="1" t="s">
        <v>16</v>
      </c>
      <c r="E37" s="12">
        <v>190</v>
      </c>
      <c r="F37" s="14" t="s">
        <v>50</v>
      </c>
      <c r="G37">
        <f t="shared" ref="G37" si="34">SUM($E35:$E37)</f>
        <v>905</v>
      </c>
      <c r="H37" s="4">
        <f>IFERROR(E35/(E35+E37),0)</f>
        <v>0.79005524861878451</v>
      </c>
      <c r="I37" s="4">
        <f>IFERROR((E35+E36)/G35,0)</f>
        <v>0.79005524861878451</v>
      </c>
      <c r="J37" s="4">
        <v>0.9</v>
      </c>
      <c r="K37" t="str">
        <f t="shared" si="0"/>
        <v>N</v>
      </c>
      <c r="L37" t="s">
        <v>17</v>
      </c>
      <c r="M37">
        <f>IF(K35="Y",(E35+E37),E35)</f>
        <v>715</v>
      </c>
      <c r="N37" s="1">
        <v>44469</v>
      </c>
      <c r="O37" s="4">
        <f t="shared" si="1"/>
        <v>0.20994475138121546</v>
      </c>
    </row>
    <row r="38" spans="1:15" x14ac:dyDescent="0.25">
      <c r="A38">
        <v>2020</v>
      </c>
      <c r="B38" t="s">
        <v>19</v>
      </c>
      <c r="C38" s="5" t="s">
        <v>28</v>
      </c>
      <c r="D38" s="1" t="s">
        <v>12</v>
      </c>
      <c r="E38" s="12">
        <v>252</v>
      </c>
      <c r="F38" s="14" t="s">
        <v>45</v>
      </c>
      <c r="G38">
        <f t="shared" ref="G38" si="35">SUM($E38:$E40)</f>
        <v>309</v>
      </c>
      <c r="H38" s="4">
        <f>IFERROR(E38/(E38+E40),0)</f>
        <v>0.81553398058252424</v>
      </c>
      <c r="I38" s="4">
        <f>IFERROR((E38+E39)/G38,0)</f>
        <v>0.81553398058252424</v>
      </c>
      <c r="J38" s="4">
        <v>0.9</v>
      </c>
      <c r="K38" t="str">
        <f t="shared" si="0"/>
        <v>N</v>
      </c>
      <c r="L38" t="s">
        <v>17</v>
      </c>
      <c r="M38">
        <f>IF(K38="Y",(E38+E40),E38)</f>
        <v>252</v>
      </c>
      <c r="N38" s="1">
        <v>44469</v>
      </c>
      <c r="O38" s="4">
        <f t="shared" si="1"/>
        <v>0.81553398058252424</v>
      </c>
    </row>
    <row r="39" spans="1:15" x14ac:dyDescent="0.25">
      <c r="A39">
        <v>2020</v>
      </c>
      <c r="B39" t="s">
        <v>19</v>
      </c>
      <c r="C39" s="5" t="s">
        <v>28</v>
      </c>
      <c r="D39" s="1" t="s">
        <v>15</v>
      </c>
      <c r="E39" s="12">
        <v>0</v>
      </c>
      <c r="F39" s="14" t="s">
        <v>45</v>
      </c>
      <c r="G39">
        <f t="shared" ref="G39" si="36">SUM($E38:$E40)</f>
        <v>309</v>
      </c>
      <c r="H39" s="4">
        <f>IFERROR(E38/(E38+E40),0)</f>
        <v>0.81553398058252424</v>
      </c>
      <c r="I39" s="4">
        <f>IFERROR((E38+E39)/G38,0)</f>
        <v>0.81553398058252424</v>
      </c>
      <c r="J39" s="4">
        <v>0.9</v>
      </c>
      <c r="K39" t="str">
        <f t="shared" si="0"/>
        <v>N</v>
      </c>
      <c r="L39" t="s">
        <v>17</v>
      </c>
      <c r="M39">
        <f>IF(K38="Y",(E38+E40),E38)</f>
        <v>252</v>
      </c>
      <c r="N39" s="1">
        <v>44469</v>
      </c>
      <c r="O39" s="4">
        <f t="shared" si="1"/>
        <v>0</v>
      </c>
    </row>
    <row r="40" spans="1:15" x14ac:dyDescent="0.25">
      <c r="A40">
        <v>2020</v>
      </c>
      <c r="B40" t="s">
        <v>19</v>
      </c>
      <c r="C40" s="5" t="s">
        <v>28</v>
      </c>
      <c r="D40" s="1" t="s">
        <v>16</v>
      </c>
      <c r="E40" s="12">
        <v>57</v>
      </c>
      <c r="F40" s="14" t="s">
        <v>45</v>
      </c>
      <c r="G40">
        <f t="shared" ref="G40" si="37">SUM($E38:$E40)</f>
        <v>309</v>
      </c>
      <c r="H40" s="4">
        <f>IFERROR(E38/(E38+E40),0)</f>
        <v>0.81553398058252424</v>
      </c>
      <c r="I40" s="4">
        <f>IFERROR((E38+E39)/G38,0)</f>
        <v>0.81553398058252424</v>
      </c>
      <c r="J40" s="4">
        <v>0.9</v>
      </c>
      <c r="K40" t="str">
        <f t="shared" si="0"/>
        <v>N</v>
      </c>
      <c r="L40" t="s">
        <v>17</v>
      </c>
      <c r="M40">
        <f>IF(K38="Y",(E38+E40),E38)</f>
        <v>252</v>
      </c>
      <c r="N40" s="1">
        <v>44469</v>
      </c>
      <c r="O40" s="4">
        <f t="shared" si="1"/>
        <v>0.18446601941747573</v>
      </c>
    </row>
    <row r="41" spans="1:15" x14ac:dyDescent="0.25">
      <c r="A41">
        <v>2020</v>
      </c>
      <c r="B41" t="s">
        <v>19</v>
      </c>
      <c r="C41" s="5" t="s">
        <v>20</v>
      </c>
      <c r="D41" s="1" t="s">
        <v>12</v>
      </c>
      <c r="E41" s="12">
        <v>1408</v>
      </c>
      <c r="F41" s="14" t="s">
        <v>44</v>
      </c>
      <c r="G41">
        <f t="shared" ref="G41" si="38">SUM($E41:$E43)</f>
        <v>1515</v>
      </c>
      <c r="H41" s="4">
        <f>IFERROR(E41/(E41+E43),0)</f>
        <v>0.92937293729372938</v>
      </c>
      <c r="I41" s="4">
        <f>IFERROR((E41+E42)/G41,0)</f>
        <v>0.92937293729372938</v>
      </c>
      <c r="J41" s="4">
        <v>0.9</v>
      </c>
      <c r="K41" t="str">
        <f t="shared" si="0"/>
        <v>N</v>
      </c>
      <c r="L41" t="s">
        <v>14</v>
      </c>
      <c r="M41">
        <f>IF(K41="Y",(E41+E43),E41)</f>
        <v>1408</v>
      </c>
      <c r="N41" s="1">
        <v>44469</v>
      </c>
      <c r="O41" s="4">
        <f t="shared" si="1"/>
        <v>0.92937293729372938</v>
      </c>
    </row>
    <row r="42" spans="1:15" x14ac:dyDescent="0.25">
      <c r="A42">
        <v>2020</v>
      </c>
      <c r="B42" t="s">
        <v>19</v>
      </c>
      <c r="C42" s="5" t="s">
        <v>20</v>
      </c>
      <c r="D42" s="1" t="s">
        <v>15</v>
      </c>
      <c r="E42" s="12">
        <v>0</v>
      </c>
      <c r="F42" s="14" t="s">
        <v>44</v>
      </c>
      <c r="G42">
        <f t="shared" ref="G42" si="39">SUM($E41:$E43)</f>
        <v>1515</v>
      </c>
      <c r="H42" s="4">
        <f>IFERROR(E41/(E41+E43),0)</f>
        <v>0.92937293729372938</v>
      </c>
      <c r="I42" s="4">
        <f>IFERROR((E41+E42)/G41,0)</f>
        <v>0.92937293729372938</v>
      </c>
      <c r="J42" s="4">
        <v>0.9</v>
      </c>
      <c r="K42" t="str">
        <f t="shared" si="0"/>
        <v>N</v>
      </c>
      <c r="L42" t="s">
        <v>14</v>
      </c>
      <c r="M42">
        <f>IF(K41="Y",(E41+E43),E41)</f>
        <v>1408</v>
      </c>
      <c r="N42" s="1">
        <v>44469</v>
      </c>
      <c r="O42" s="4">
        <f t="shared" si="1"/>
        <v>0</v>
      </c>
    </row>
    <row r="43" spans="1:15" x14ac:dyDescent="0.25">
      <c r="A43">
        <v>2020</v>
      </c>
      <c r="B43" t="s">
        <v>19</v>
      </c>
      <c r="C43" s="5" t="s">
        <v>20</v>
      </c>
      <c r="D43" s="1" t="s">
        <v>16</v>
      </c>
      <c r="E43" s="12">
        <v>107</v>
      </c>
      <c r="F43" s="14" t="s">
        <v>44</v>
      </c>
      <c r="G43">
        <f t="shared" ref="G43" si="40">SUM($E41:$E43)</f>
        <v>1515</v>
      </c>
      <c r="H43" s="4">
        <f>IFERROR(E41/(E41+E43),0)</f>
        <v>0.92937293729372938</v>
      </c>
      <c r="I43" s="4">
        <f>IFERROR((E41+E42)/G41,0)</f>
        <v>0.92937293729372938</v>
      </c>
      <c r="J43" s="4">
        <v>0.9</v>
      </c>
      <c r="K43" t="str">
        <f t="shared" si="0"/>
        <v>N</v>
      </c>
      <c r="L43" t="s">
        <v>14</v>
      </c>
      <c r="M43">
        <f>IF(K41="Y",(E41+E43),E41)</f>
        <v>1408</v>
      </c>
      <c r="N43" s="1">
        <v>44469</v>
      </c>
      <c r="O43" s="4">
        <f t="shared" si="1"/>
        <v>7.062706270627063E-2</v>
      </c>
    </row>
    <row r="44" spans="1:15" x14ac:dyDescent="0.25">
      <c r="A44">
        <v>2021</v>
      </c>
      <c r="B44" t="s">
        <v>19</v>
      </c>
      <c r="C44" s="5" t="s">
        <v>42</v>
      </c>
      <c r="D44" s="1" t="s">
        <v>12</v>
      </c>
      <c r="E44" s="12">
        <v>166</v>
      </c>
      <c r="F44" s="8" t="s">
        <v>46</v>
      </c>
      <c r="G44">
        <f t="shared" ref="G44" si="41">SUM($E44:$E46)</f>
        <v>178</v>
      </c>
      <c r="H44" s="4">
        <f>IFERROR(E44/(E44+E46),0)</f>
        <v>0.93258426966292129</v>
      </c>
      <c r="I44" s="4">
        <f>IFERROR((E44+E45)/G44,0)</f>
        <v>0.93258426966292129</v>
      </c>
      <c r="J44" s="4">
        <v>0.9</v>
      </c>
      <c r="K44" t="s">
        <v>13</v>
      </c>
      <c r="L44" t="s">
        <v>14</v>
      </c>
      <c r="M44">
        <f>IF(K44="Y",(E44+E46),E44)</f>
        <v>166</v>
      </c>
      <c r="N44" s="1">
        <v>44469</v>
      </c>
      <c r="O44" s="4">
        <f t="shared" si="1"/>
        <v>0.93258426966292129</v>
      </c>
    </row>
    <row r="45" spans="1:15" x14ac:dyDescent="0.25">
      <c r="A45">
        <v>2021</v>
      </c>
      <c r="B45" t="s">
        <v>19</v>
      </c>
      <c r="C45" s="5" t="s">
        <v>42</v>
      </c>
      <c r="D45" s="1" t="s">
        <v>15</v>
      </c>
      <c r="E45" s="12">
        <v>0</v>
      </c>
      <c r="F45" s="8" t="s">
        <v>46</v>
      </c>
      <c r="G45">
        <f t="shared" ref="G45" si="42">SUM($E44:$E46)</f>
        <v>178</v>
      </c>
      <c r="H45" s="4">
        <f>IFERROR(E44/(E44+E46),0)</f>
        <v>0.93258426966292129</v>
      </c>
      <c r="I45" s="4">
        <f>IFERROR((E44+E45)/G44,0)</f>
        <v>0.93258426966292129</v>
      </c>
      <c r="J45" s="4">
        <v>0.9</v>
      </c>
      <c r="K45" t="s">
        <v>13</v>
      </c>
      <c r="L45" t="s">
        <v>14</v>
      </c>
      <c r="M45">
        <f>IF(K44="Y",(E44+E46),E44)</f>
        <v>166</v>
      </c>
      <c r="N45" s="1">
        <v>44469</v>
      </c>
      <c r="O45" s="4">
        <f t="shared" si="1"/>
        <v>0</v>
      </c>
    </row>
    <row r="46" spans="1:15" x14ac:dyDescent="0.25">
      <c r="A46">
        <v>2021</v>
      </c>
      <c r="B46" t="s">
        <v>19</v>
      </c>
      <c r="C46" s="5" t="s">
        <v>42</v>
      </c>
      <c r="D46" s="1" t="s">
        <v>16</v>
      </c>
      <c r="E46" s="12">
        <v>12</v>
      </c>
      <c r="F46" s="8" t="s">
        <v>46</v>
      </c>
      <c r="G46">
        <f t="shared" ref="G46" si="43">SUM($E44:$E46)</f>
        <v>178</v>
      </c>
      <c r="H46" s="4">
        <f>IFERROR(E44/(E44+E46),0)</f>
        <v>0.93258426966292129</v>
      </c>
      <c r="I46" s="4">
        <f>IFERROR((E44+E45)/G44,0)</f>
        <v>0.93258426966292129</v>
      </c>
      <c r="J46" s="4">
        <v>0.9</v>
      </c>
      <c r="K46" t="s">
        <v>13</v>
      </c>
      <c r="L46" t="s">
        <v>14</v>
      </c>
      <c r="M46">
        <f>IF(K44="Y",(E44+E46),E44)</f>
        <v>166</v>
      </c>
      <c r="N46" s="1">
        <v>44469</v>
      </c>
      <c r="O46" s="4">
        <f t="shared" si="1"/>
        <v>6.741573033707865E-2</v>
      </c>
    </row>
    <row r="47" spans="1:15" x14ac:dyDescent="0.25">
      <c r="A47">
        <v>2021</v>
      </c>
      <c r="B47" t="s">
        <v>19</v>
      </c>
      <c r="C47" s="5" t="s">
        <v>21</v>
      </c>
      <c r="D47" s="1" t="s">
        <v>12</v>
      </c>
      <c r="E47" s="12">
        <v>2089</v>
      </c>
      <c r="F47" s="8" t="s">
        <v>47</v>
      </c>
      <c r="G47">
        <f t="shared" ref="G47" si="44">SUM($E47:$E49)</f>
        <v>2332</v>
      </c>
      <c r="H47" s="4">
        <f>IFERROR(E47/(E47+E49),0)</f>
        <v>0.89579759862778729</v>
      </c>
      <c r="I47" s="4">
        <f>IFERROR((E47+E48)/G47,0)</f>
        <v>0.89579759862778729</v>
      </c>
      <c r="J47" s="4">
        <v>0.9</v>
      </c>
      <c r="K47" t="s">
        <v>13</v>
      </c>
      <c r="L47" t="s">
        <v>14</v>
      </c>
      <c r="M47">
        <f>IF(K47="Y",(E47+E49),E47)</f>
        <v>2089</v>
      </c>
      <c r="N47" s="1">
        <v>44469</v>
      </c>
      <c r="O47" s="4">
        <f t="shared" si="1"/>
        <v>0.89579759862778729</v>
      </c>
    </row>
    <row r="48" spans="1:15" x14ac:dyDescent="0.25">
      <c r="A48">
        <v>2021</v>
      </c>
      <c r="B48" t="s">
        <v>19</v>
      </c>
      <c r="C48" s="5" t="s">
        <v>21</v>
      </c>
      <c r="D48" s="1" t="s">
        <v>15</v>
      </c>
      <c r="E48" s="12">
        <v>0</v>
      </c>
      <c r="F48" s="8" t="s">
        <v>47</v>
      </c>
      <c r="G48">
        <f t="shared" ref="G48" si="45">SUM($E47:$E49)</f>
        <v>2332</v>
      </c>
      <c r="H48" s="4">
        <f>IFERROR(E47/(E47+E49),0)</f>
        <v>0.89579759862778729</v>
      </c>
      <c r="I48" s="4">
        <f>IFERROR((E47+E48)/G47,0)</f>
        <v>0.89579759862778729</v>
      </c>
      <c r="J48" s="4">
        <v>0.9</v>
      </c>
      <c r="K48" t="s">
        <v>13</v>
      </c>
      <c r="L48" t="s">
        <v>14</v>
      </c>
      <c r="M48">
        <f>IF(K47="Y",(E47+E49),E47)</f>
        <v>2089</v>
      </c>
      <c r="N48" s="1">
        <v>44469</v>
      </c>
      <c r="O48" s="4">
        <f t="shared" si="1"/>
        <v>0</v>
      </c>
    </row>
    <row r="49" spans="1:15" x14ac:dyDescent="0.25">
      <c r="A49">
        <v>2021</v>
      </c>
      <c r="B49" t="s">
        <v>19</v>
      </c>
      <c r="C49" s="5" t="s">
        <v>21</v>
      </c>
      <c r="D49" s="1" t="s">
        <v>16</v>
      </c>
      <c r="E49" s="12">
        <v>243</v>
      </c>
      <c r="F49" s="8" t="s">
        <v>47</v>
      </c>
      <c r="G49">
        <f t="shared" ref="G49" si="46">SUM($E47:$E49)</f>
        <v>2332</v>
      </c>
      <c r="H49" s="4">
        <f>IFERROR(E47/(E47+E49),0)</f>
        <v>0.89579759862778729</v>
      </c>
      <c r="I49" s="4">
        <f>IFERROR((E47+E48)/G47,0)</f>
        <v>0.89579759862778729</v>
      </c>
      <c r="J49" s="4">
        <v>0.9</v>
      </c>
      <c r="K49" t="s">
        <v>13</v>
      </c>
      <c r="L49" t="s">
        <v>14</v>
      </c>
      <c r="M49">
        <f>IF(K47="Y",(E47+E49),E47)</f>
        <v>2089</v>
      </c>
      <c r="N49" s="1">
        <v>44469</v>
      </c>
      <c r="O49" s="4">
        <f t="shared" si="1"/>
        <v>0.10420240137221269</v>
      </c>
    </row>
    <row r="50" spans="1:15" x14ac:dyDescent="0.25">
      <c r="A50">
        <v>2021</v>
      </c>
      <c r="B50" t="s">
        <v>19</v>
      </c>
      <c r="C50" s="5" t="s">
        <v>30</v>
      </c>
      <c r="D50" s="1" t="s">
        <v>12</v>
      </c>
      <c r="E50" s="12">
        <v>296</v>
      </c>
      <c r="F50" s="14" t="s">
        <v>46</v>
      </c>
      <c r="G50">
        <f t="shared" ref="G50" si="47">SUM($E50:$E52)</f>
        <v>347</v>
      </c>
      <c r="H50" s="4">
        <f>IFERROR(E50/(E50+E52),0)</f>
        <v>0.85302593659942361</v>
      </c>
      <c r="I50" s="4">
        <f>IFERROR((E50+E51)/G50,0)</f>
        <v>0.85302593659942361</v>
      </c>
      <c r="J50" s="4">
        <v>0.9</v>
      </c>
      <c r="K50" t="s">
        <v>13</v>
      </c>
      <c r="L50" t="s">
        <v>17</v>
      </c>
      <c r="M50">
        <f>IF(K50="Y",(E50+E52),E50)</f>
        <v>296</v>
      </c>
      <c r="N50" s="1">
        <v>44469</v>
      </c>
      <c r="O50" s="4">
        <f t="shared" si="1"/>
        <v>0.85302593659942361</v>
      </c>
    </row>
    <row r="51" spans="1:15" x14ac:dyDescent="0.25">
      <c r="A51">
        <v>2021</v>
      </c>
      <c r="B51" t="s">
        <v>19</v>
      </c>
      <c r="C51" s="5" t="s">
        <v>30</v>
      </c>
      <c r="D51" s="1" t="s">
        <v>15</v>
      </c>
      <c r="E51" s="12">
        <v>0</v>
      </c>
      <c r="F51" s="14" t="s">
        <v>46</v>
      </c>
      <c r="G51">
        <f t="shared" ref="G51" si="48">SUM($E50:$E52)</f>
        <v>347</v>
      </c>
      <c r="H51" s="4">
        <f>IFERROR(E50/(E50+E52),0)</f>
        <v>0.85302593659942361</v>
      </c>
      <c r="I51" s="4">
        <f>IFERROR((E50+E51)/G50,0)</f>
        <v>0.85302593659942361</v>
      </c>
      <c r="J51" s="4">
        <v>0.9</v>
      </c>
      <c r="K51" t="s">
        <v>13</v>
      </c>
      <c r="L51" t="s">
        <v>17</v>
      </c>
      <c r="M51">
        <f>IF(K50="Y",(E50+E52),E50)</f>
        <v>296</v>
      </c>
      <c r="N51" s="1">
        <v>44469</v>
      </c>
      <c r="O51" s="4">
        <f t="shared" si="1"/>
        <v>0</v>
      </c>
    </row>
    <row r="52" spans="1:15" x14ac:dyDescent="0.25">
      <c r="A52">
        <v>2021</v>
      </c>
      <c r="B52" t="s">
        <v>19</v>
      </c>
      <c r="C52" s="5" t="s">
        <v>30</v>
      </c>
      <c r="D52" s="1" t="s">
        <v>16</v>
      </c>
      <c r="E52" s="12">
        <v>51</v>
      </c>
      <c r="F52" s="14" t="s">
        <v>46</v>
      </c>
      <c r="G52">
        <f t="shared" ref="G52" si="49">SUM($E50:$E52)</f>
        <v>347</v>
      </c>
      <c r="H52" s="4">
        <f>IFERROR(E50/(E50+E52),0)</f>
        <v>0.85302593659942361</v>
      </c>
      <c r="I52" s="4">
        <f>IFERROR((E50+E51)/G50,0)</f>
        <v>0.85302593659942361</v>
      </c>
      <c r="J52" s="4">
        <v>0.9</v>
      </c>
      <c r="K52" t="s">
        <v>13</v>
      </c>
      <c r="L52" t="s">
        <v>17</v>
      </c>
      <c r="M52">
        <f>IF(K50="Y",(E50+E52),E50)</f>
        <v>296</v>
      </c>
      <c r="N52" s="1">
        <v>44469</v>
      </c>
      <c r="O52" s="4">
        <f t="shared" si="1"/>
        <v>0.14697406340057637</v>
      </c>
    </row>
    <row r="53" spans="1:15" x14ac:dyDescent="0.25">
      <c r="A53">
        <v>2021</v>
      </c>
      <c r="B53" t="s">
        <v>19</v>
      </c>
      <c r="C53" s="5" t="s">
        <v>22</v>
      </c>
      <c r="D53" s="1" t="s">
        <v>12</v>
      </c>
      <c r="E53" s="12">
        <v>1551</v>
      </c>
      <c r="F53" s="14" t="s">
        <v>47</v>
      </c>
      <c r="G53">
        <f t="shared" ref="G53" si="50">SUM($E53:$E55)</f>
        <v>1706</v>
      </c>
      <c r="H53" s="4">
        <f>IFERROR(E53/(E53+E55),0)</f>
        <v>0.90914419695193438</v>
      </c>
      <c r="I53" s="4">
        <f>IFERROR((E53+E54)/G53,0)</f>
        <v>0.90914419695193438</v>
      </c>
      <c r="J53" s="4">
        <v>0.9</v>
      </c>
      <c r="K53" t="s">
        <v>13</v>
      </c>
      <c r="L53" t="s">
        <v>14</v>
      </c>
      <c r="M53">
        <f>IF(K53="Y",(E53+E55),E53)</f>
        <v>1551</v>
      </c>
      <c r="N53" s="1">
        <v>44469</v>
      </c>
      <c r="O53" s="4">
        <f t="shared" si="1"/>
        <v>0.90914419695193438</v>
      </c>
    </row>
    <row r="54" spans="1:15" x14ac:dyDescent="0.25">
      <c r="A54">
        <v>2021</v>
      </c>
      <c r="B54" t="s">
        <v>19</v>
      </c>
      <c r="C54" s="5" t="s">
        <v>22</v>
      </c>
      <c r="D54" s="1" t="s">
        <v>15</v>
      </c>
      <c r="E54" s="12">
        <v>0</v>
      </c>
      <c r="F54" s="14" t="s">
        <v>47</v>
      </c>
      <c r="G54">
        <f t="shared" ref="G54" si="51">SUM($E53:$E55)</f>
        <v>1706</v>
      </c>
      <c r="H54" s="4">
        <f>IFERROR(E53/(E53+E55),0)</f>
        <v>0.90914419695193438</v>
      </c>
      <c r="I54" s="4">
        <f>IFERROR((E53+E54)/G53,0)</f>
        <v>0.90914419695193438</v>
      </c>
      <c r="J54" s="4">
        <v>0.9</v>
      </c>
      <c r="K54" t="s">
        <v>13</v>
      </c>
      <c r="L54" t="s">
        <v>14</v>
      </c>
      <c r="M54">
        <f>IF(K53="Y",(E53+E55),E53)</f>
        <v>1551</v>
      </c>
      <c r="N54" s="1">
        <v>44469</v>
      </c>
      <c r="O54" s="4">
        <f t="shared" si="1"/>
        <v>0</v>
      </c>
    </row>
    <row r="55" spans="1:15" x14ac:dyDescent="0.25">
      <c r="A55">
        <v>2021</v>
      </c>
      <c r="B55" t="s">
        <v>19</v>
      </c>
      <c r="C55" s="5" t="s">
        <v>22</v>
      </c>
      <c r="D55" s="1" t="s">
        <v>16</v>
      </c>
      <c r="E55" s="12">
        <v>155</v>
      </c>
      <c r="F55" s="14" t="s">
        <v>47</v>
      </c>
      <c r="G55">
        <f t="shared" ref="G55" si="52">SUM($E53:$E55)</f>
        <v>1706</v>
      </c>
      <c r="H55" s="4">
        <f>IFERROR(E53/(E53+E55),0)</f>
        <v>0.90914419695193438</v>
      </c>
      <c r="I55" s="4">
        <f>IFERROR((E53+E54)/G53,0)</f>
        <v>0.90914419695193438</v>
      </c>
      <c r="J55" s="4">
        <v>0.9</v>
      </c>
      <c r="K55" t="s">
        <v>13</v>
      </c>
      <c r="L55" t="s">
        <v>14</v>
      </c>
      <c r="M55">
        <f>IF(K53="Y",(E53+E55),E53)</f>
        <v>1551</v>
      </c>
      <c r="N55" s="1">
        <v>44469</v>
      </c>
      <c r="O55" s="4">
        <f t="shared" si="1"/>
        <v>9.0855803048065648E-2</v>
      </c>
    </row>
    <row r="56" spans="1:15" x14ac:dyDescent="0.25">
      <c r="A56">
        <v>2021</v>
      </c>
      <c r="B56" t="s">
        <v>19</v>
      </c>
      <c r="C56" s="5" t="s">
        <v>43</v>
      </c>
      <c r="D56" s="1" t="s">
        <v>12</v>
      </c>
      <c r="E56" s="12">
        <v>114</v>
      </c>
      <c r="F56" s="14" t="s">
        <v>44</v>
      </c>
      <c r="G56">
        <f t="shared" ref="G56" si="53">SUM($E56:$E58)</f>
        <v>143</v>
      </c>
      <c r="H56" s="4">
        <f>IFERROR(E56/(E56+E58),0)</f>
        <v>0.79720279720279719</v>
      </c>
      <c r="I56" s="4">
        <f>IFERROR((E56+E57)/G56,0)</f>
        <v>0.79720279720279719</v>
      </c>
      <c r="J56" s="4">
        <v>0.9</v>
      </c>
      <c r="K56" t="s">
        <v>13</v>
      </c>
      <c r="L56" t="s">
        <v>17</v>
      </c>
      <c r="M56">
        <f>IF(K56="Y",(E56+E58),E56)</f>
        <v>114</v>
      </c>
      <c r="N56" s="1">
        <v>44469</v>
      </c>
      <c r="O56" s="4">
        <f t="shared" si="1"/>
        <v>0.79720279720279719</v>
      </c>
    </row>
    <row r="57" spans="1:15" x14ac:dyDescent="0.25">
      <c r="A57">
        <v>2021</v>
      </c>
      <c r="B57" t="s">
        <v>19</v>
      </c>
      <c r="C57" s="5" t="s">
        <v>43</v>
      </c>
      <c r="D57" s="1" t="s">
        <v>15</v>
      </c>
      <c r="E57" s="12">
        <v>0</v>
      </c>
      <c r="F57" s="14" t="s">
        <v>44</v>
      </c>
      <c r="G57">
        <f t="shared" ref="G57" si="54">SUM($E56:$E58)</f>
        <v>143</v>
      </c>
      <c r="H57" s="4">
        <f>IFERROR(E56/(E56+E58),0)</f>
        <v>0.79720279720279719</v>
      </c>
      <c r="I57" s="4">
        <f>IFERROR((E56+E57)/G56,0)</f>
        <v>0.79720279720279719</v>
      </c>
      <c r="J57" s="4">
        <v>0.9</v>
      </c>
      <c r="K57" t="s">
        <v>13</v>
      </c>
      <c r="L57" t="s">
        <v>17</v>
      </c>
      <c r="M57">
        <f>IF(K56="Y",(E56+E58),E56)</f>
        <v>114</v>
      </c>
      <c r="N57" s="1">
        <v>44469</v>
      </c>
      <c r="O57" s="4">
        <f t="shared" si="1"/>
        <v>0</v>
      </c>
    </row>
    <row r="58" spans="1:15" x14ac:dyDescent="0.25">
      <c r="A58">
        <v>2021</v>
      </c>
      <c r="B58" t="s">
        <v>19</v>
      </c>
      <c r="C58" s="5" t="s">
        <v>43</v>
      </c>
      <c r="D58" s="1" t="s">
        <v>16</v>
      </c>
      <c r="E58" s="12">
        <v>29</v>
      </c>
      <c r="F58" s="14" t="s">
        <v>44</v>
      </c>
      <c r="G58">
        <f t="shared" ref="G58" si="55">SUM($E56:$E58)</f>
        <v>143</v>
      </c>
      <c r="H58" s="4">
        <f>IFERROR(E56/(E56+E58),0)</f>
        <v>0.79720279720279719</v>
      </c>
      <c r="I58" s="4">
        <f>IFERROR((E56+E57)/G56,0)</f>
        <v>0.79720279720279719</v>
      </c>
      <c r="J58" s="4">
        <v>0.9</v>
      </c>
      <c r="K58" t="s">
        <v>13</v>
      </c>
      <c r="L58" t="s">
        <v>17</v>
      </c>
      <c r="M58">
        <f>IF(K56="Y",(E56+E58),E56)</f>
        <v>114</v>
      </c>
      <c r="N58" s="1">
        <v>44469</v>
      </c>
      <c r="O58" s="4">
        <f t="shared" si="1"/>
        <v>0.20279720279720279</v>
      </c>
    </row>
    <row r="59" spans="1:15" x14ac:dyDescent="0.25">
      <c r="A59">
        <v>2021</v>
      </c>
      <c r="B59" t="s">
        <v>19</v>
      </c>
      <c r="C59" s="5" t="s">
        <v>23</v>
      </c>
      <c r="D59" s="1" t="s">
        <v>12</v>
      </c>
      <c r="E59" s="12">
        <v>595</v>
      </c>
      <c r="F59" s="14" t="s">
        <v>48</v>
      </c>
      <c r="G59">
        <f t="shared" ref="G59" si="56">SUM($E59:$E61)</f>
        <v>741</v>
      </c>
      <c r="H59" s="4">
        <f>IFERROR(E59/(E59+E61),0)</f>
        <v>0.80296896086369773</v>
      </c>
      <c r="I59" s="4">
        <f>IFERROR((E59+E60)/G59,0)</f>
        <v>0.80296896086369773</v>
      </c>
      <c r="J59" s="4">
        <v>0.9</v>
      </c>
      <c r="K59" t="s">
        <v>13</v>
      </c>
      <c r="L59" t="s">
        <v>17</v>
      </c>
      <c r="M59">
        <f>IF(K59="Y",(E59+E61),E59)</f>
        <v>595</v>
      </c>
      <c r="N59" s="1">
        <v>44469</v>
      </c>
      <c r="O59" s="4">
        <f t="shared" si="1"/>
        <v>0.80296896086369773</v>
      </c>
    </row>
    <row r="60" spans="1:15" x14ac:dyDescent="0.25">
      <c r="A60">
        <v>2021</v>
      </c>
      <c r="B60" t="s">
        <v>19</v>
      </c>
      <c r="C60" s="5" t="s">
        <v>23</v>
      </c>
      <c r="D60" s="1" t="s">
        <v>15</v>
      </c>
      <c r="E60" s="12">
        <v>0</v>
      </c>
      <c r="F60" s="14" t="s">
        <v>48</v>
      </c>
      <c r="G60">
        <f t="shared" ref="G60" si="57">SUM($E59:$E61)</f>
        <v>741</v>
      </c>
      <c r="H60" s="4">
        <f>IFERROR(E59/(E59+E61),0)</f>
        <v>0.80296896086369773</v>
      </c>
      <c r="I60" s="4">
        <f>IFERROR((E59+E60)/G59,0)</f>
        <v>0.80296896086369773</v>
      </c>
      <c r="J60" s="4">
        <v>0.9</v>
      </c>
      <c r="K60" t="s">
        <v>13</v>
      </c>
      <c r="L60" t="s">
        <v>17</v>
      </c>
      <c r="M60">
        <f>IF(K59="Y",(E59+E61),E59)</f>
        <v>595</v>
      </c>
      <c r="N60" s="1">
        <v>44469</v>
      </c>
      <c r="O60" s="4">
        <f t="shared" si="1"/>
        <v>0</v>
      </c>
    </row>
    <row r="61" spans="1:15" x14ac:dyDescent="0.25">
      <c r="A61">
        <v>2021</v>
      </c>
      <c r="B61" t="s">
        <v>19</v>
      </c>
      <c r="C61" s="5" t="s">
        <v>23</v>
      </c>
      <c r="D61" s="1" t="s">
        <v>16</v>
      </c>
      <c r="E61" s="12">
        <v>146</v>
      </c>
      <c r="F61" s="14" t="s">
        <v>48</v>
      </c>
      <c r="G61">
        <f t="shared" ref="G61" si="58">SUM($E59:$E61)</f>
        <v>741</v>
      </c>
      <c r="H61" s="4">
        <f>IFERROR(E59/(E59+E61),0)</f>
        <v>0.80296896086369773</v>
      </c>
      <c r="I61" s="4">
        <f>IFERROR((E59+E60)/G59,0)</f>
        <v>0.80296896086369773</v>
      </c>
      <c r="J61" s="4">
        <v>0.9</v>
      </c>
      <c r="K61" t="s">
        <v>13</v>
      </c>
      <c r="L61" t="s">
        <v>17</v>
      </c>
      <c r="M61">
        <f>IF(K59="Y",(E59+E61),E59)</f>
        <v>595</v>
      </c>
      <c r="N61" s="1">
        <v>44469</v>
      </c>
      <c r="O61" s="4">
        <f t="shared" si="1"/>
        <v>0.19703103913630229</v>
      </c>
    </row>
    <row r="62" spans="1:15" x14ac:dyDescent="0.25">
      <c r="A62">
        <v>2021</v>
      </c>
      <c r="B62" t="s">
        <v>19</v>
      </c>
      <c r="C62" s="5" t="s">
        <v>31</v>
      </c>
      <c r="D62" s="1" t="s">
        <v>12</v>
      </c>
      <c r="E62" s="12">
        <v>228</v>
      </c>
      <c r="F62" s="14" t="s">
        <v>49</v>
      </c>
      <c r="G62">
        <f t="shared" ref="G62" si="59">SUM($E62:$E64)</f>
        <v>282</v>
      </c>
      <c r="H62" s="4">
        <f>IFERROR(E62/(E62+E64),0)</f>
        <v>0.80851063829787229</v>
      </c>
      <c r="I62" s="4">
        <f>IFERROR((E62+E63)/G62,0)</f>
        <v>0.80851063829787229</v>
      </c>
      <c r="J62" s="4">
        <v>0.9</v>
      </c>
      <c r="K62" t="s">
        <v>13</v>
      </c>
      <c r="L62" t="s">
        <v>17</v>
      </c>
      <c r="M62">
        <f>IF(K62="Y",(E62+E64),E62)</f>
        <v>228</v>
      </c>
      <c r="N62" s="1">
        <v>44469</v>
      </c>
      <c r="O62" s="4">
        <f t="shared" si="1"/>
        <v>0.80851063829787229</v>
      </c>
    </row>
    <row r="63" spans="1:15" x14ac:dyDescent="0.25">
      <c r="A63">
        <v>2021</v>
      </c>
      <c r="B63" t="s">
        <v>19</v>
      </c>
      <c r="C63" s="5" t="s">
        <v>31</v>
      </c>
      <c r="D63" s="1" t="s">
        <v>15</v>
      </c>
      <c r="E63" s="12">
        <v>0</v>
      </c>
      <c r="F63" s="14" t="s">
        <v>49</v>
      </c>
      <c r="G63">
        <f t="shared" ref="G63" si="60">SUM($E62:$E64)</f>
        <v>282</v>
      </c>
      <c r="H63" s="4">
        <f>IFERROR(E62/(E62+E64),0)</f>
        <v>0.80851063829787229</v>
      </c>
      <c r="I63" s="4">
        <f>IFERROR((E62+E63)/G62,0)</f>
        <v>0.80851063829787229</v>
      </c>
      <c r="J63" s="4">
        <v>0.9</v>
      </c>
      <c r="K63" t="s">
        <v>13</v>
      </c>
      <c r="L63" t="s">
        <v>17</v>
      </c>
      <c r="M63">
        <f>IF(K62="Y",(E62+E64),E62)</f>
        <v>228</v>
      </c>
      <c r="N63" s="1">
        <v>44469</v>
      </c>
      <c r="O63" s="4">
        <f t="shared" si="1"/>
        <v>0</v>
      </c>
    </row>
    <row r="64" spans="1:15" x14ac:dyDescent="0.25">
      <c r="A64">
        <v>2021</v>
      </c>
      <c r="B64" t="s">
        <v>19</v>
      </c>
      <c r="C64" s="5" t="s">
        <v>31</v>
      </c>
      <c r="D64" s="1" t="s">
        <v>16</v>
      </c>
      <c r="E64" s="12">
        <v>54</v>
      </c>
      <c r="F64" s="14" t="s">
        <v>49</v>
      </c>
      <c r="G64">
        <f t="shared" ref="G64" si="61">SUM($E62:$E64)</f>
        <v>282</v>
      </c>
      <c r="H64" s="4">
        <f>IFERROR(E62/(E62+E64),0)</f>
        <v>0.80851063829787229</v>
      </c>
      <c r="I64" s="4">
        <f>IFERROR((E62+E63)/G62,0)</f>
        <v>0.80851063829787229</v>
      </c>
      <c r="J64" s="4">
        <v>0.9</v>
      </c>
      <c r="K64" t="s">
        <v>13</v>
      </c>
      <c r="L64" t="s">
        <v>17</v>
      </c>
      <c r="M64">
        <f>IF(K62="Y",(E62+E64),E62)</f>
        <v>228</v>
      </c>
      <c r="N64" s="1">
        <v>44469</v>
      </c>
      <c r="O64" s="4">
        <f t="shared" si="1"/>
        <v>0.19148936170212766</v>
      </c>
    </row>
    <row r="65" spans="1:15" x14ac:dyDescent="0.25">
      <c r="A65">
        <v>2021</v>
      </c>
      <c r="B65" t="s">
        <v>19</v>
      </c>
      <c r="C65" s="5" t="s">
        <v>24</v>
      </c>
      <c r="D65" s="1" t="s">
        <v>12</v>
      </c>
      <c r="E65" s="12">
        <v>536</v>
      </c>
      <c r="F65" s="14" t="s">
        <v>50</v>
      </c>
      <c r="G65">
        <f t="shared" ref="G65" si="62">SUM($E65:$E67)</f>
        <v>648</v>
      </c>
      <c r="H65" s="4">
        <f>IFERROR(E65/(E65+E67),0)</f>
        <v>0.8271604938271605</v>
      </c>
      <c r="I65" s="4">
        <f>IFERROR((E65+E66)/G65,0)</f>
        <v>0.8271604938271605</v>
      </c>
      <c r="J65" s="4">
        <v>0.9</v>
      </c>
      <c r="K65" t="s">
        <v>13</v>
      </c>
      <c r="L65" t="s">
        <v>17</v>
      </c>
      <c r="M65">
        <f>IF(K65="Y",(E65+E67),E65)</f>
        <v>536</v>
      </c>
      <c r="N65" s="1">
        <v>44469</v>
      </c>
      <c r="O65" s="4">
        <f t="shared" si="1"/>
        <v>0.8271604938271605</v>
      </c>
    </row>
    <row r="66" spans="1:15" x14ac:dyDescent="0.25">
      <c r="A66">
        <v>2021</v>
      </c>
      <c r="B66" t="s">
        <v>19</v>
      </c>
      <c r="C66" s="5" t="s">
        <v>24</v>
      </c>
      <c r="D66" s="1" t="s">
        <v>15</v>
      </c>
      <c r="E66" s="12">
        <v>0</v>
      </c>
      <c r="F66" s="14" t="s">
        <v>50</v>
      </c>
      <c r="G66">
        <f t="shared" ref="G66" si="63">SUM($E65:$E67)</f>
        <v>648</v>
      </c>
      <c r="H66" s="4">
        <f>IFERROR(E65/(E65+E67),0)</f>
        <v>0.8271604938271605</v>
      </c>
      <c r="I66" s="4">
        <f>IFERROR((E65+E66)/G65,0)</f>
        <v>0.8271604938271605</v>
      </c>
      <c r="J66" s="4">
        <v>0.9</v>
      </c>
      <c r="K66" t="s">
        <v>13</v>
      </c>
      <c r="L66" t="s">
        <v>17</v>
      </c>
      <c r="M66">
        <f>IF(K65="Y",(E65+E67),E65)</f>
        <v>536</v>
      </c>
      <c r="N66" s="1">
        <v>44469</v>
      </c>
      <c r="O66" s="4">
        <f t="shared" ref="O66:O129" si="64">IFERROR(E66/G66,0)</f>
        <v>0</v>
      </c>
    </row>
    <row r="67" spans="1:15" x14ac:dyDescent="0.25">
      <c r="A67">
        <v>2021</v>
      </c>
      <c r="B67" t="s">
        <v>19</v>
      </c>
      <c r="C67" s="5" t="s">
        <v>24</v>
      </c>
      <c r="D67" s="1" t="s">
        <v>16</v>
      </c>
      <c r="E67" s="12">
        <v>112</v>
      </c>
      <c r="F67" s="14" t="s">
        <v>50</v>
      </c>
      <c r="G67">
        <f t="shared" ref="G67" si="65">SUM($E65:$E67)</f>
        <v>648</v>
      </c>
      <c r="H67" s="4">
        <f>IFERROR(E65/(E65+E67),0)</f>
        <v>0.8271604938271605</v>
      </c>
      <c r="I67" s="4">
        <f>IFERROR((E65+E66)/G65,0)</f>
        <v>0.8271604938271605</v>
      </c>
      <c r="J67" s="4">
        <v>0.9</v>
      </c>
      <c r="K67" t="s">
        <v>13</v>
      </c>
      <c r="L67" t="s">
        <v>17</v>
      </c>
      <c r="M67">
        <f>IF(K65="Y",(E65+E67),E65)</f>
        <v>536</v>
      </c>
      <c r="N67" s="1">
        <v>44469</v>
      </c>
      <c r="O67" s="4">
        <f t="shared" si="64"/>
        <v>0.1728395061728395</v>
      </c>
    </row>
    <row r="68" spans="1:15" x14ac:dyDescent="0.25">
      <c r="A68">
        <v>2021</v>
      </c>
      <c r="B68" t="s">
        <v>19</v>
      </c>
      <c r="C68" s="5" t="s">
        <v>29</v>
      </c>
      <c r="D68" s="1" t="s">
        <v>12</v>
      </c>
      <c r="E68" s="12">
        <v>9</v>
      </c>
      <c r="F68" s="14" t="s">
        <v>44</v>
      </c>
      <c r="G68">
        <f t="shared" ref="G68" si="66">SUM($E68:$E70)</f>
        <v>11</v>
      </c>
      <c r="H68" s="4">
        <f>IFERROR(E68/(E68+E70),0)</f>
        <v>0.81818181818181823</v>
      </c>
      <c r="I68" s="4">
        <f>IFERROR((E68+E69)/G68,0)</f>
        <v>0.81818181818181823</v>
      </c>
      <c r="J68" s="4">
        <v>0.9</v>
      </c>
      <c r="K68" t="s">
        <v>13</v>
      </c>
      <c r="L68" t="s">
        <v>17</v>
      </c>
      <c r="M68">
        <f>IF(K68="Y",(E68+E70),E68)</f>
        <v>9</v>
      </c>
      <c r="N68" s="1">
        <v>44469</v>
      </c>
      <c r="O68" s="4">
        <f t="shared" si="64"/>
        <v>0.81818181818181823</v>
      </c>
    </row>
    <row r="69" spans="1:15" x14ac:dyDescent="0.25">
      <c r="A69">
        <v>2021</v>
      </c>
      <c r="B69" t="s">
        <v>19</v>
      </c>
      <c r="C69" s="5" t="s">
        <v>29</v>
      </c>
      <c r="D69" s="1" t="s">
        <v>15</v>
      </c>
      <c r="E69" s="12">
        <v>0</v>
      </c>
      <c r="F69" s="14" t="s">
        <v>44</v>
      </c>
      <c r="G69">
        <f t="shared" ref="G69" si="67">SUM($E68:$E70)</f>
        <v>11</v>
      </c>
      <c r="H69" s="4">
        <f>IFERROR(E68/(E68+E70),0)</f>
        <v>0.81818181818181823</v>
      </c>
      <c r="I69" s="4">
        <f>IFERROR((E68+E69)/G68,0)</f>
        <v>0.81818181818181823</v>
      </c>
      <c r="J69" s="4">
        <v>0.9</v>
      </c>
      <c r="K69" t="s">
        <v>13</v>
      </c>
      <c r="L69" t="s">
        <v>17</v>
      </c>
      <c r="M69">
        <f>IF(K68="Y",(E68+E70),E68)</f>
        <v>9</v>
      </c>
      <c r="N69" s="1">
        <v>44469</v>
      </c>
      <c r="O69" s="4">
        <f t="shared" si="64"/>
        <v>0</v>
      </c>
    </row>
    <row r="70" spans="1:15" x14ac:dyDescent="0.25">
      <c r="A70">
        <v>2021</v>
      </c>
      <c r="B70" t="s">
        <v>19</v>
      </c>
      <c r="C70" s="5" t="s">
        <v>29</v>
      </c>
      <c r="D70" s="1" t="s">
        <v>16</v>
      </c>
      <c r="E70" s="12">
        <v>2</v>
      </c>
      <c r="F70" s="14" t="s">
        <v>44</v>
      </c>
      <c r="G70">
        <f t="shared" ref="G70" si="68">SUM($E68:$E70)</f>
        <v>11</v>
      </c>
      <c r="H70" s="4">
        <f>IFERROR(E68/(E68+E70),0)</f>
        <v>0.81818181818181823</v>
      </c>
      <c r="I70" s="4">
        <f>IFERROR((E68+E69)/G68,0)</f>
        <v>0.81818181818181823</v>
      </c>
      <c r="J70" s="4">
        <v>0.9</v>
      </c>
      <c r="K70" t="s">
        <v>13</v>
      </c>
      <c r="L70" t="s">
        <v>17</v>
      </c>
      <c r="M70">
        <f>IF(K68="Y",(E68+E70),E68)</f>
        <v>9</v>
      </c>
      <c r="N70" s="1">
        <v>44469</v>
      </c>
      <c r="O70" s="4">
        <f t="shared" si="64"/>
        <v>0.18181818181818182</v>
      </c>
    </row>
    <row r="71" spans="1:15" x14ac:dyDescent="0.25">
      <c r="A71">
        <v>2021</v>
      </c>
      <c r="B71" t="s">
        <v>19</v>
      </c>
      <c r="C71" s="5" t="s">
        <v>26</v>
      </c>
      <c r="D71" s="1" t="s">
        <v>12</v>
      </c>
      <c r="E71" s="12">
        <v>1009</v>
      </c>
      <c r="F71" s="14" t="s">
        <v>48</v>
      </c>
      <c r="G71">
        <f t="shared" ref="G71" si="69">SUM($E71:$E73)</f>
        <v>1451</v>
      </c>
      <c r="H71" s="4">
        <f>IFERROR(E71/(E71+E73),0)</f>
        <v>0.69538249483115089</v>
      </c>
      <c r="I71" s="4">
        <f>IFERROR((E71+E72)/G71,0)</f>
        <v>0.69538249483115089</v>
      </c>
      <c r="J71" s="4">
        <v>0.9</v>
      </c>
      <c r="K71" t="s">
        <v>13</v>
      </c>
      <c r="L71" t="s">
        <v>17</v>
      </c>
      <c r="M71">
        <f>IF(K71="Y",(E71+E73),E71)</f>
        <v>1009</v>
      </c>
      <c r="N71" s="1">
        <v>44469</v>
      </c>
      <c r="O71" s="4">
        <f t="shared" si="64"/>
        <v>0.69538249483115089</v>
      </c>
    </row>
    <row r="72" spans="1:15" x14ac:dyDescent="0.25">
      <c r="A72">
        <v>2021</v>
      </c>
      <c r="B72" t="s">
        <v>19</v>
      </c>
      <c r="C72" s="5" t="s">
        <v>26</v>
      </c>
      <c r="D72" s="1" t="s">
        <v>15</v>
      </c>
      <c r="E72" s="12">
        <v>0</v>
      </c>
      <c r="F72" s="14" t="s">
        <v>48</v>
      </c>
      <c r="G72">
        <f t="shared" ref="G72" si="70">SUM($E71:$E73)</f>
        <v>1451</v>
      </c>
      <c r="H72" s="4">
        <f>IFERROR(E71/(E71+E73),0)</f>
        <v>0.69538249483115089</v>
      </c>
      <c r="I72" s="4">
        <f>IFERROR((E71+E72)/G71,0)</f>
        <v>0.69538249483115089</v>
      </c>
      <c r="J72" s="4">
        <v>0.9</v>
      </c>
      <c r="K72" t="s">
        <v>13</v>
      </c>
      <c r="L72" t="s">
        <v>17</v>
      </c>
      <c r="M72">
        <f>IF(K71="Y",(E71+E73),E71)</f>
        <v>1009</v>
      </c>
      <c r="N72" s="1">
        <v>44469</v>
      </c>
      <c r="O72" s="4">
        <f t="shared" si="64"/>
        <v>0</v>
      </c>
    </row>
    <row r="73" spans="1:15" x14ac:dyDescent="0.25">
      <c r="A73">
        <v>2021</v>
      </c>
      <c r="B73" t="s">
        <v>19</v>
      </c>
      <c r="C73" s="5" t="s">
        <v>26</v>
      </c>
      <c r="D73" s="1" t="s">
        <v>16</v>
      </c>
      <c r="E73" s="12">
        <v>442</v>
      </c>
      <c r="F73" s="14" t="s">
        <v>48</v>
      </c>
      <c r="G73">
        <f t="shared" ref="G73" si="71">SUM($E71:$E73)</f>
        <v>1451</v>
      </c>
      <c r="H73" s="4">
        <f>IFERROR(E71/(E71+E73),0)</f>
        <v>0.69538249483115089</v>
      </c>
      <c r="I73" s="4">
        <f>IFERROR((E71+E72)/G71,0)</f>
        <v>0.69538249483115089</v>
      </c>
      <c r="J73" s="4">
        <v>0.9</v>
      </c>
      <c r="K73" t="s">
        <v>13</v>
      </c>
      <c r="L73" t="s">
        <v>17</v>
      </c>
      <c r="M73">
        <f>IF(K71="Y",(E71+E73),E71)</f>
        <v>1009</v>
      </c>
      <c r="N73" s="1">
        <v>44469</v>
      </c>
      <c r="O73" s="4">
        <f t="shared" si="64"/>
        <v>0.30461750516884906</v>
      </c>
    </row>
    <row r="74" spans="1:15" x14ac:dyDescent="0.25">
      <c r="A74">
        <v>2021</v>
      </c>
      <c r="B74" t="s">
        <v>19</v>
      </c>
      <c r="C74" s="5" t="s">
        <v>32</v>
      </c>
      <c r="D74" s="1" t="s">
        <v>12</v>
      </c>
      <c r="E74" s="12">
        <v>26</v>
      </c>
      <c r="F74" s="14" t="s">
        <v>49</v>
      </c>
      <c r="G74">
        <f t="shared" ref="G74" si="72">SUM($E74:$E76)</f>
        <v>49</v>
      </c>
      <c r="H74" s="4">
        <f>IFERROR(E74/(E74+E76),0)</f>
        <v>0.53061224489795922</v>
      </c>
      <c r="I74" s="4">
        <f>IFERROR((E74+E75)/G74,0)</f>
        <v>0.53061224489795922</v>
      </c>
      <c r="J74" s="4">
        <v>0.9</v>
      </c>
      <c r="K74" t="s">
        <v>13</v>
      </c>
      <c r="L74" t="s">
        <v>17</v>
      </c>
      <c r="M74">
        <f>IF(K74="Y",(E74+E76),E74)</f>
        <v>26</v>
      </c>
      <c r="N74" s="1">
        <v>44469</v>
      </c>
      <c r="O74" s="4">
        <f t="shared" si="64"/>
        <v>0.53061224489795922</v>
      </c>
    </row>
    <row r="75" spans="1:15" x14ac:dyDescent="0.25">
      <c r="A75">
        <v>2021</v>
      </c>
      <c r="B75" t="s">
        <v>19</v>
      </c>
      <c r="C75" s="5" t="s">
        <v>32</v>
      </c>
      <c r="D75" s="1" t="s">
        <v>15</v>
      </c>
      <c r="E75" s="12">
        <v>0</v>
      </c>
      <c r="F75" s="14" t="s">
        <v>49</v>
      </c>
      <c r="G75">
        <f t="shared" ref="G75" si="73">SUM($E74:$E76)</f>
        <v>49</v>
      </c>
      <c r="H75" s="4">
        <f>IFERROR(E74/(E74+E76),0)</f>
        <v>0.53061224489795922</v>
      </c>
      <c r="I75" s="4">
        <f>IFERROR((E74+E75)/G74,0)</f>
        <v>0.53061224489795922</v>
      </c>
      <c r="J75" s="4">
        <v>0.9</v>
      </c>
      <c r="K75" t="s">
        <v>13</v>
      </c>
      <c r="L75" t="s">
        <v>17</v>
      </c>
      <c r="M75">
        <f>IF(K74="Y",(E74+E76),E74)</f>
        <v>26</v>
      </c>
      <c r="N75" s="1">
        <v>44469</v>
      </c>
      <c r="O75" s="4">
        <f t="shared" si="64"/>
        <v>0</v>
      </c>
    </row>
    <row r="76" spans="1:15" x14ac:dyDescent="0.25">
      <c r="A76">
        <v>2021</v>
      </c>
      <c r="B76" t="s">
        <v>19</v>
      </c>
      <c r="C76" s="5" t="s">
        <v>32</v>
      </c>
      <c r="D76" s="1" t="s">
        <v>16</v>
      </c>
      <c r="E76" s="12">
        <v>23</v>
      </c>
      <c r="F76" s="14" t="s">
        <v>49</v>
      </c>
      <c r="G76">
        <f t="shared" ref="G76" si="74">SUM($E74:$E76)</f>
        <v>49</v>
      </c>
      <c r="H76" s="4">
        <f>IFERROR(E74/(E74+E76),0)</f>
        <v>0.53061224489795922</v>
      </c>
      <c r="I76" s="4">
        <f>IFERROR((E74+E75)/G74,0)</f>
        <v>0.53061224489795922</v>
      </c>
      <c r="J76" s="4">
        <v>0.9</v>
      </c>
      <c r="K76" t="s">
        <v>13</v>
      </c>
      <c r="L76" t="s">
        <v>17</v>
      </c>
      <c r="M76">
        <f>IF(K74="Y",(E74+E76),E74)</f>
        <v>26</v>
      </c>
      <c r="N76" s="1">
        <v>44469</v>
      </c>
      <c r="O76" s="4">
        <f t="shared" si="64"/>
        <v>0.46938775510204084</v>
      </c>
    </row>
    <row r="77" spans="1:15" x14ac:dyDescent="0.25">
      <c r="A77">
        <v>2021</v>
      </c>
      <c r="B77" t="s">
        <v>19</v>
      </c>
      <c r="C77" s="5" t="s">
        <v>27</v>
      </c>
      <c r="D77" s="1" t="s">
        <v>12</v>
      </c>
      <c r="E77" s="12">
        <v>692</v>
      </c>
      <c r="F77" s="14" t="s">
        <v>50</v>
      </c>
      <c r="G77">
        <f t="shared" ref="G77" si="75">SUM($E77:$E79)</f>
        <v>918</v>
      </c>
      <c r="H77" s="4">
        <f>IFERROR(E77/(E77+E79),0)</f>
        <v>0.75381263616557737</v>
      </c>
      <c r="I77" s="4">
        <f>IFERROR((E77+E78)/G77,0)</f>
        <v>0.75381263616557737</v>
      </c>
      <c r="J77" s="4">
        <v>0.9</v>
      </c>
      <c r="K77" t="s">
        <v>13</v>
      </c>
      <c r="L77" t="s">
        <v>17</v>
      </c>
      <c r="M77">
        <f>IF(K77="Y",(E77+E79),E77)</f>
        <v>692</v>
      </c>
      <c r="N77" s="1">
        <v>44469</v>
      </c>
      <c r="O77" s="4">
        <f t="shared" si="64"/>
        <v>0.75381263616557737</v>
      </c>
    </row>
    <row r="78" spans="1:15" x14ac:dyDescent="0.25">
      <c r="A78">
        <v>2021</v>
      </c>
      <c r="B78" t="s">
        <v>19</v>
      </c>
      <c r="C78" s="5" t="s">
        <v>27</v>
      </c>
      <c r="D78" s="1" t="s">
        <v>15</v>
      </c>
      <c r="E78" s="12">
        <v>0</v>
      </c>
      <c r="F78" s="14" t="s">
        <v>50</v>
      </c>
      <c r="G78">
        <f t="shared" ref="G78" si="76">SUM($E77:$E79)</f>
        <v>918</v>
      </c>
      <c r="H78" s="4">
        <f>IFERROR(E77/(E77+E79),0)</f>
        <v>0.75381263616557737</v>
      </c>
      <c r="I78" s="4">
        <f>IFERROR((E77+E78)/G77,0)</f>
        <v>0.75381263616557737</v>
      </c>
      <c r="J78" s="4">
        <v>0.9</v>
      </c>
      <c r="K78" t="s">
        <v>13</v>
      </c>
      <c r="L78" t="s">
        <v>17</v>
      </c>
      <c r="M78">
        <f>IF(K77="Y",(E77+E79),E77)</f>
        <v>692</v>
      </c>
      <c r="N78" s="1">
        <v>44469</v>
      </c>
      <c r="O78" s="4">
        <f t="shared" si="64"/>
        <v>0</v>
      </c>
    </row>
    <row r="79" spans="1:15" x14ac:dyDescent="0.25">
      <c r="A79">
        <v>2021</v>
      </c>
      <c r="B79" t="s">
        <v>19</v>
      </c>
      <c r="C79" s="5" t="s">
        <v>27</v>
      </c>
      <c r="D79" s="1" t="s">
        <v>16</v>
      </c>
      <c r="E79" s="12">
        <v>226</v>
      </c>
      <c r="F79" s="14" t="s">
        <v>50</v>
      </c>
      <c r="G79">
        <f t="shared" ref="G79" si="77">SUM($E77:$E79)</f>
        <v>918</v>
      </c>
      <c r="H79" s="4">
        <f>IFERROR(E77/(E77+E79),0)</f>
        <v>0.75381263616557737</v>
      </c>
      <c r="I79" s="4">
        <f>IFERROR((E77+E78)/G77,0)</f>
        <v>0.75381263616557737</v>
      </c>
      <c r="J79" s="4">
        <v>0.9</v>
      </c>
      <c r="K79" t="s">
        <v>13</v>
      </c>
      <c r="L79" t="s">
        <v>17</v>
      </c>
      <c r="M79">
        <f>IF(K77="Y",(E77+E79),E77)</f>
        <v>692</v>
      </c>
      <c r="N79" s="1">
        <v>44469</v>
      </c>
      <c r="O79" s="4">
        <f t="shared" si="64"/>
        <v>0.24618736383442266</v>
      </c>
    </row>
    <row r="80" spans="1:15" x14ac:dyDescent="0.25">
      <c r="A80">
        <v>2021</v>
      </c>
      <c r="B80" t="s">
        <v>19</v>
      </c>
      <c r="C80" s="5" t="s">
        <v>28</v>
      </c>
      <c r="D80" s="1" t="s">
        <v>12</v>
      </c>
      <c r="E80" s="12">
        <v>226</v>
      </c>
      <c r="F80" s="14" t="s">
        <v>45</v>
      </c>
      <c r="G80">
        <f t="shared" ref="G80" si="78">SUM($E80:$E82)</f>
        <v>271</v>
      </c>
      <c r="H80" s="4">
        <f>IFERROR(E80/(E80+E82),0)</f>
        <v>0.83394833948339486</v>
      </c>
      <c r="I80" s="4">
        <f>IFERROR((E80+E81)/G80,0)</f>
        <v>0.83394833948339486</v>
      </c>
      <c r="J80" s="4">
        <v>0.9</v>
      </c>
      <c r="K80" t="s">
        <v>13</v>
      </c>
      <c r="L80" t="s">
        <v>17</v>
      </c>
      <c r="M80">
        <f>IF(K80="Y",(E80+E82),E80)</f>
        <v>226</v>
      </c>
      <c r="N80" s="1">
        <v>44469</v>
      </c>
      <c r="O80" s="4">
        <f t="shared" si="64"/>
        <v>0.83394833948339486</v>
      </c>
    </row>
    <row r="81" spans="1:15" x14ac:dyDescent="0.25">
      <c r="A81">
        <v>2021</v>
      </c>
      <c r="B81" t="s">
        <v>19</v>
      </c>
      <c r="C81" s="5" t="s">
        <v>28</v>
      </c>
      <c r="D81" s="1" t="s">
        <v>15</v>
      </c>
      <c r="E81" s="12">
        <v>0</v>
      </c>
      <c r="F81" s="14" t="s">
        <v>45</v>
      </c>
      <c r="G81">
        <f t="shared" ref="G81" si="79">SUM($E80:$E82)</f>
        <v>271</v>
      </c>
      <c r="H81" s="4">
        <f>IFERROR(E80/(E80+E82),0)</f>
        <v>0.83394833948339486</v>
      </c>
      <c r="I81" s="4">
        <f>IFERROR((E80+E81)/G80,0)</f>
        <v>0.83394833948339486</v>
      </c>
      <c r="J81" s="4">
        <v>0.9</v>
      </c>
      <c r="K81" t="s">
        <v>13</v>
      </c>
      <c r="L81" t="s">
        <v>17</v>
      </c>
      <c r="M81">
        <f>IF(K80="Y",(E80+E82),E80)</f>
        <v>226</v>
      </c>
      <c r="N81" s="1">
        <v>44469</v>
      </c>
      <c r="O81" s="4">
        <f t="shared" si="64"/>
        <v>0</v>
      </c>
    </row>
    <row r="82" spans="1:15" x14ac:dyDescent="0.25">
      <c r="A82">
        <v>2021</v>
      </c>
      <c r="B82" t="s">
        <v>19</v>
      </c>
      <c r="C82" s="5" t="s">
        <v>28</v>
      </c>
      <c r="D82" s="1" t="s">
        <v>16</v>
      </c>
      <c r="E82" s="12">
        <v>45</v>
      </c>
      <c r="F82" s="14" t="s">
        <v>45</v>
      </c>
      <c r="G82">
        <f t="shared" ref="G82" si="80">SUM($E80:$E82)</f>
        <v>271</v>
      </c>
      <c r="H82" s="4">
        <f>IFERROR(E80/(E80+E82),0)</f>
        <v>0.83394833948339486</v>
      </c>
      <c r="I82" s="4">
        <f>IFERROR((E80+E81)/G80,0)</f>
        <v>0.83394833948339486</v>
      </c>
      <c r="J82" s="4">
        <v>0.9</v>
      </c>
      <c r="K82" t="s">
        <v>13</v>
      </c>
      <c r="L82" t="s">
        <v>17</v>
      </c>
      <c r="M82">
        <f>IF(K80="Y",(E80+E82),E80)</f>
        <v>226</v>
      </c>
      <c r="N82" s="1">
        <v>44469</v>
      </c>
      <c r="O82" s="4">
        <f t="shared" si="64"/>
        <v>0.16605166051660517</v>
      </c>
    </row>
    <row r="83" spans="1:15" x14ac:dyDescent="0.25">
      <c r="A83">
        <v>2021</v>
      </c>
      <c r="B83" t="s">
        <v>19</v>
      </c>
      <c r="C83" s="5" t="s">
        <v>20</v>
      </c>
      <c r="D83" s="1" t="s">
        <v>12</v>
      </c>
      <c r="E83" s="12">
        <v>1264</v>
      </c>
      <c r="F83" s="14" t="s">
        <v>44</v>
      </c>
      <c r="G83">
        <f t="shared" ref="G83" si="81">SUM($E83:$E85)</f>
        <v>1363</v>
      </c>
      <c r="H83" s="4">
        <f>IFERROR(E83/(E83+E85),0)</f>
        <v>0.92736610418195153</v>
      </c>
      <c r="I83" s="4">
        <f>IFERROR((E83+E84)/G83,0)</f>
        <v>0.92736610418195153</v>
      </c>
      <c r="J83" s="4">
        <v>0.9</v>
      </c>
      <c r="K83" t="s">
        <v>13</v>
      </c>
      <c r="L83" t="s">
        <v>14</v>
      </c>
      <c r="M83">
        <f>IF(K83="Y",(E83+E85),E83)</f>
        <v>1264</v>
      </c>
      <c r="N83" s="1">
        <v>44469</v>
      </c>
      <c r="O83" s="4">
        <f t="shared" si="64"/>
        <v>0.92736610418195153</v>
      </c>
    </row>
    <row r="84" spans="1:15" x14ac:dyDescent="0.25">
      <c r="A84">
        <v>2021</v>
      </c>
      <c r="B84" t="s">
        <v>19</v>
      </c>
      <c r="C84" s="5" t="s">
        <v>20</v>
      </c>
      <c r="D84" s="1" t="s">
        <v>15</v>
      </c>
      <c r="E84" s="12">
        <v>0</v>
      </c>
      <c r="F84" s="14" t="s">
        <v>44</v>
      </c>
      <c r="G84">
        <f t="shared" ref="G84" si="82">SUM($E83:$E85)</f>
        <v>1363</v>
      </c>
      <c r="H84" s="4">
        <f>IFERROR(E83/(E83+E85),0)</f>
        <v>0.92736610418195153</v>
      </c>
      <c r="I84" s="4">
        <f>IFERROR((E83+E84)/G83,0)</f>
        <v>0.92736610418195153</v>
      </c>
      <c r="J84" s="4">
        <v>0.9</v>
      </c>
      <c r="K84" t="s">
        <v>13</v>
      </c>
      <c r="L84" t="s">
        <v>14</v>
      </c>
      <c r="M84">
        <f>IF(K83="Y",(E83+E85),E83)</f>
        <v>1264</v>
      </c>
      <c r="N84" s="1">
        <v>44469</v>
      </c>
      <c r="O84" s="4">
        <f t="shared" si="64"/>
        <v>0</v>
      </c>
    </row>
    <row r="85" spans="1:15" x14ac:dyDescent="0.25">
      <c r="A85">
        <v>2021</v>
      </c>
      <c r="B85" t="s">
        <v>19</v>
      </c>
      <c r="C85" s="5" t="s">
        <v>20</v>
      </c>
      <c r="D85" s="1" t="s">
        <v>16</v>
      </c>
      <c r="E85" s="12">
        <v>99</v>
      </c>
      <c r="F85" s="14" t="s">
        <v>44</v>
      </c>
      <c r="G85">
        <f t="shared" ref="G85" si="83">SUM($E83:$E85)</f>
        <v>1363</v>
      </c>
      <c r="H85" s="4">
        <f>IFERROR(E83/(E83+E85),0)</f>
        <v>0.92736610418195153</v>
      </c>
      <c r="I85" s="4">
        <f>IFERROR((E83+E84)/G83,0)</f>
        <v>0.92736610418195153</v>
      </c>
      <c r="J85" s="4">
        <v>0.9</v>
      </c>
      <c r="K85" t="s">
        <v>13</v>
      </c>
      <c r="L85" t="s">
        <v>14</v>
      </c>
      <c r="M85">
        <f>IF(K83="Y",(E83+E85),E83)</f>
        <v>1264</v>
      </c>
      <c r="N85" s="1">
        <v>44469</v>
      </c>
      <c r="O85" s="4">
        <f t="shared" si="64"/>
        <v>7.2633895818048425E-2</v>
      </c>
    </row>
    <row r="86" spans="1:15" x14ac:dyDescent="0.25">
      <c r="A86">
        <v>2022</v>
      </c>
      <c r="B86" t="s">
        <v>19</v>
      </c>
      <c r="C86" s="5" t="s">
        <v>42</v>
      </c>
      <c r="D86" s="1" t="s">
        <v>12</v>
      </c>
      <c r="E86" s="12">
        <v>195</v>
      </c>
      <c r="F86" s="8" t="s">
        <v>46</v>
      </c>
      <c r="G86">
        <f t="shared" ref="G86" si="84">SUM($E86:$E88)</f>
        <v>211</v>
      </c>
      <c r="H86" s="4">
        <f>IFERROR(E86/(E86+E88),0)</f>
        <v>0.92417061611374407</v>
      </c>
      <c r="I86" s="4">
        <f>IFERROR((E86+E87)/(G86),0)</f>
        <v>0.92417061611374407</v>
      </c>
      <c r="J86" s="4">
        <v>0.9</v>
      </c>
      <c r="K86" t="str">
        <f t="shared" ref="K86:K100" si="85">IF(A86&gt;2022,"Y","N")</f>
        <v>N</v>
      </c>
      <c r="L86" t="s">
        <v>14</v>
      </c>
      <c r="M86">
        <f>IF(K86="Y",(E86+E88),E86)</f>
        <v>195</v>
      </c>
      <c r="N86" s="1">
        <v>45199</v>
      </c>
      <c r="O86" s="4">
        <f t="shared" si="64"/>
        <v>0.92417061611374407</v>
      </c>
    </row>
    <row r="87" spans="1:15" x14ac:dyDescent="0.25">
      <c r="A87">
        <v>2022</v>
      </c>
      <c r="B87" t="s">
        <v>19</v>
      </c>
      <c r="C87" s="5" t="s">
        <v>42</v>
      </c>
      <c r="D87" s="1" t="s">
        <v>15</v>
      </c>
      <c r="E87" s="12">
        <v>0</v>
      </c>
      <c r="F87" s="8" t="s">
        <v>46</v>
      </c>
      <c r="G87">
        <f t="shared" ref="G87" si="86">SUM($E86:$E88)</f>
        <v>211</v>
      </c>
      <c r="H87" s="4">
        <f>IFERROR(E86/(E86+E88),0)</f>
        <v>0.92417061611374407</v>
      </c>
      <c r="I87" s="4">
        <f>I86</f>
        <v>0.92417061611374407</v>
      </c>
      <c r="J87" s="4">
        <v>0.9</v>
      </c>
      <c r="K87" t="str">
        <f t="shared" si="85"/>
        <v>N</v>
      </c>
      <c r="L87" t="s">
        <v>14</v>
      </c>
      <c r="M87">
        <f>IF(K86="Y",(E86+E88),E86)</f>
        <v>195</v>
      </c>
      <c r="N87" s="1">
        <v>45199</v>
      </c>
      <c r="O87" s="4">
        <f t="shared" si="64"/>
        <v>0</v>
      </c>
    </row>
    <row r="88" spans="1:15" x14ac:dyDescent="0.25">
      <c r="A88">
        <v>2022</v>
      </c>
      <c r="B88" t="s">
        <v>19</v>
      </c>
      <c r="C88" s="5" t="s">
        <v>42</v>
      </c>
      <c r="D88" s="1" t="s">
        <v>16</v>
      </c>
      <c r="E88" s="12">
        <v>16</v>
      </c>
      <c r="F88" s="8" t="s">
        <v>46</v>
      </c>
      <c r="G88">
        <f t="shared" ref="G88" si="87">SUM($E86:$E88)</f>
        <v>211</v>
      </c>
      <c r="H88" s="4">
        <f>IFERROR(E86/(E86+E88),0)</f>
        <v>0.92417061611374407</v>
      </c>
      <c r="I88" s="4">
        <f>I86</f>
        <v>0.92417061611374407</v>
      </c>
      <c r="J88" s="4">
        <v>0.9</v>
      </c>
      <c r="K88" t="str">
        <f t="shared" si="85"/>
        <v>N</v>
      </c>
      <c r="L88" t="s">
        <v>14</v>
      </c>
      <c r="M88">
        <f>IF(K86="Y",(E86+E88),E86)</f>
        <v>195</v>
      </c>
      <c r="N88" s="1">
        <v>45199</v>
      </c>
      <c r="O88" s="4">
        <f t="shared" si="64"/>
        <v>7.582938388625593E-2</v>
      </c>
    </row>
    <row r="89" spans="1:15" x14ac:dyDescent="0.25">
      <c r="A89">
        <v>2022</v>
      </c>
      <c r="B89" t="s">
        <v>19</v>
      </c>
      <c r="C89" s="5" t="s">
        <v>21</v>
      </c>
      <c r="D89" s="1" t="s">
        <v>12</v>
      </c>
      <c r="E89" s="12">
        <v>1976</v>
      </c>
      <c r="F89" s="8" t="s">
        <v>47</v>
      </c>
      <c r="G89">
        <f t="shared" ref="G89" si="88">SUM($E89:$E91)</f>
        <v>2174</v>
      </c>
      <c r="H89" s="4">
        <f>IFERROR(E89/(E89+E91),0)</f>
        <v>0.90892364305427786</v>
      </c>
      <c r="I89" s="4">
        <f>IFERROR((E89+E90)/(G89),0)</f>
        <v>0.90892364305427786</v>
      </c>
      <c r="J89" s="4">
        <v>0.9</v>
      </c>
      <c r="K89" t="str">
        <f t="shared" si="85"/>
        <v>N</v>
      </c>
      <c r="L89" t="s">
        <v>14</v>
      </c>
      <c r="M89">
        <f>IF(K89="Y",(E89+E91),E89)</f>
        <v>1976</v>
      </c>
      <c r="N89" s="1">
        <v>45199</v>
      </c>
      <c r="O89" s="4">
        <f t="shared" si="64"/>
        <v>0.90892364305427786</v>
      </c>
    </row>
    <row r="90" spans="1:15" x14ac:dyDescent="0.25">
      <c r="A90">
        <v>2022</v>
      </c>
      <c r="B90" t="s">
        <v>19</v>
      </c>
      <c r="C90" s="5" t="s">
        <v>21</v>
      </c>
      <c r="D90" s="1" t="s">
        <v>15</v>
      </c>
      <c r="E90" s="12">
        <v>0</v>
      </c>
      <c r="F90" s="8" t="s">
        <v>47</v>
      </c>
      <c r="G90">
        <f t="shared" ref="G90" si="89">SUM($E89:$E91)</f>
        <v>2174</v>
      </c>
      <c r="H90" s="4">
        <f>IFERROR(E89/(E89+E91),0)</f>
        <v>0.90892364305427786</v>
      </c>
      <c r="I90" s="4">
        <f>I89</f>
        <v>0.90892364305427786</v>
      </c>
      <c r="J90" s="4">
        <v>0.9</v>
      </c>
      <c r="K90" t="str">
        <f t="shared" si="85"/>
        <v>N</v>
      </c>
      <c r="L90" t="s">
        <v>14</v>
      </c>
      <c r="M90">
        <f>IF(K89="Y",(E89+E91),E89)</f>
        <v>1976</v>
      </c>
      <c r="N90" s="1">
        <v>45199</v>
      </c>
      <c r="O90" s="4">
        <f t="shared" si="64"/>
        <v>0</v>
      </c>
    </row>
    <row r="91" spans="1:15" x14ac:dyDescent="0.25">
      <c r="A91">
        <v>2022</v>
      </c>
      <c r="B91" t="s">
        <v>19</v>
      </c>
      <c r="C91" s="5" t="s">
        <v>21</v>
      </c>
      <c r="D91" s="1" t="s">
        <v>16</v>
      </c>
      <c r="E91" s="12">
        <v>198</v>
      </c>
      <c r="F91" s="8" t="s">
        <v>47</v>
      </c>
      <c r="G91">
        <f t="shared" ref="G91" si="90">SUM($E89:$E91)</f>
        <v>2174</v>
      </c>
      <c r="H91" s="4">
        <f>IFERROR(E89/(E89+E91),0)</f>
        <v>0.90892364305427786</v>
      </c>
      <c r="I91" s="4">
        <f>I89</f>
        <v>0.90892364305427786</v>
      </c>
      <c r="J91" s="4">
        <v>0.9</v>
      </c>
      <c r="K91" t="str">
        <f t="shared" si="85"/>
        <v>N</v>
      </c>
      <c r="L91" t="s">
        <v>14</v>
      </c>
      <c r="M91">
        <f>IF(K89="Y",(E89+E91),E89)</f>
        <v>1976</v>
      </c>
      <c r="N91" s="1">
        <v>45199</v>
      </c>
      <c r="O91" s="4">
        <f t="shared" si="64"/>
        <v>9.1076356945722164E-2</v>
      </c>
    </row>
    <row r="92" spans="1:15" x14ac:dyDescent="0.25">
      <c r="A92">
        <v>2022</v>
      </c>
      <c r="B92" t="s">
        <v>19</v>
      </c>
      <c r="C92" s="5" t="s">
        <v>30</v>
      </c>
      <c r="D92" s="1" t="s">
        <v>12</v>
      </c>
      <c r="E92" s="12">
        <v>269</v>
      </c>
      <c r="F92" s="8" t="s">
        <v>46</v>
      </c>
      <c r="G92">
        <f t="shared" ref="G92" si="91">SUM($E92:$E94)</f>
        <v>304</v>
      </c>
      <c r="H92" s="4">
        <f>IFERROR(E92/(E92+E94),0)</f>
        <v>0.88486842105263153</v>
      </c>
      <c r="I92" s="4">
        <f>IFERROR((E92+E93+R92)/(G92+R92),0)</f>
        <v>0.88486842105263153</v>
      </c>
      <c r="J92" s="4">
        <v>0.9</v>
      </c>
      <c r="K92" t="str">
        <f t="shared" si="85"/>
        <v>N</v>
      </c>
      <c r="L92" t="s">
        <v>17</v>
      </c>
      <c r="M92">
        <f>IF(K92="Y",(E92+E94),E92)</f>
        <v>269</v>
      </c>
      <c r="N92" s="1">
        <v>45199</v>
      </c>
      <c r="O92" s="4">
        <f t="shared" si="64"/>
        <v>0.88486842105263153</v>
      </c>
    </row>
    <row r="93" spans="1:15" x14ac:dyDescent="0.25">
      <c r="A93">
        <v>2022</v>
      </c>
      <c r="B93" t="s">
        <v>19</v>
      </c>
      <c r="C93" s="5" t="s">
        <v>30</v>
      </c>
      <c r="D93" s="1" t="s">
        <v>15</v>
      </c>
      <c r="E93" s="12">
        <v>0</v>
      </c>
      <c r="F93" s="8" t="s">
        <v>46</v>
      </c>
      <c r="G93">
        <f t="shared" ref="G93" si="92">SUM($E92:$E94)</f>
        <v>304</v>
      </c>
      <c r="H93" s="4">
        <f>IFERROR(E92/(E92+E94),0)</f>
        <v>0.88486842105263153</v>
      </c>
      <c r="I93" s="4">
        <f>I92</f>
        <v>0.88486842105263153</v>
      </c>
      <c r="J93" s="4">
        <v>0.9</v>
      </c>
      <c r="K93" t="str">
        <f t="shared" si="85"/>
        <v>N</v>
      </c>
      <c r="L93" t="s">
        <v>17</v>
      </c>
      <c r="M93">
        <f>IF(K92="Y",(E92+E94),E92)</f>
        <v>269</v>
      </c>
      <c r="N93" s="1">
        <v>45199</v>
      </c>
      <c r="O93" s="4">
        <f t="shared" si="64"/>
        <v>0</v>
      </c>
    </row>
    <row r="94" spans="1:15" x14ac:dyDescent="0.25">
      <c r="A94">
        <v>2022</v>
      </c>
      <c r="B94" t="s">
        <v>19</v>
      </c>
      <c r="C94" s="5" t="s">
        <v>30</v>
      </c>
      <c r="D94" s="1" t="s">
        <v>16</v>
      </c>
      <c r="E94" s="12">
        <v>35</v>
      </c>
      <c r="F94" s="8" t="s">
        <v>46</v>
      </c>
      <c r="G94">
        <f t="shared" ref="G94" si="93">SUM($E92:$E94)</f>
        <v>304</v>
      </c>
      <c r="H94" s="4">
        <f>IFERROR(E92/(E92+E94),0)</f>
        <v>0.88486842105263153</v>
      </c>
      <c r="I94" s="4">
        <f>I92</f>
        <v>0.88486842105263153</v>
      </c>
      <c r="J94" s="4">
        <v>0.9</v>
      </c>
      <c r="K94" t="str">
        <f t="shared" si="85"/>
        <v>N</v>
      </c>
      <c r="L94" t="s">
        <v>17</v>
      </c>
      <c r="M94">
        <f>IF(K92="Y",(E92+E94),E92)</f>
        <v>269</v>
      </c>
      <c r="N94" s="1">
        <v>45199</v>
      </c>
      <c r="O94" s="4">
        <f t="shared" si="64"/>
        <v>0.11513157894736842</v>
      </c>
    </row>
    <row r="95" spans="1:15" x14ac:dyDescent="0.25">
      <c r="A95">
        <v>2022</v>
      </c>
      <c r="B95" t="s">
        <v>19</v>
      </c>
      <c r="C95" s="5" t="s">
        <v>22</v>
      </c>
      <c r="D95" s="1" t="s">
        <v>12</v>
      </c>
      <c r="E95" s="12">
        <v>1534</v>
      </c>
      <c r="F95" s="8" t="s">
        <v>47</v>
      </c>
      <c r="G95">
        <f t="shared" ref="G95" si="94">SUM($E95:$E97)</f>
        <v>1699</v>
      </c>
      <c r="H95" s="4">
        <f>IFERROR(E95/(E95+E97),0)</f>
        <v>0.90288404944084755</v>
      </c>
      <c r="I95" s="4">
        <f>IFERROR((E95+E96)/(G95),0)</f>
        <v>0.90288404944084755</v>
      </c>
      <c r="J95" s="4">
        <v>0.9</v>
      </c>
      <c r="K95" t="str">
        <f t="shared" si="85"/>
        <v>N</v>
      </c>
      <c r="L95" t="s">
        <v>14</v>
      </c>
      <c r="M95">
        <f>IF(K95="Y",(E95+E97),E95)</f>
        <v>1534</v>
      </c>
      <c r="N95" s="1">
        <v>45199</v>
      </c>
      <c r="O95" s="4">
        <f t="shared" si="64"/>
        <v>0.90288404944084755</v>
      </c>
    </row>
    <row r="96" spans="1:15" x14ac:dyDescent="0.25">
      <c r="A96">
        <v>2022</v>
      </c>
      <c r="B96" t="s">
        <v>19</v>
      </c>
      <c r="C96" s="5" t="s">
        <v>22</v>
      </c>
      <c r="D96" s="1" t="s">
        <v>15</v>
      </c>
      <c r="E96" s="12">
        <v>0</v>
      </c>
      <c r="F96" s="8" t="s">
        <v>47</v>
      </c>
      <c r="G96">
        <f t="shared" ref="G96" si="95">SUM($E95:$E97)</f>
        <v>1699</v>
      </c>
      <c r="H96" s="4">
        <f>IFERROR(E95/(E95+E97),0)</f>
        <v>0.90288404944084755</v>
      </c>
      <c r="I96" s="4">
        <f>I95</f>
        <v>0.90288404944084755</v>
      </c>
      <c r="J96" s="4">
        <v>0.9</v>
      </c>
      <c r="K96" t="str">
        <f t="shared" si="85"/>
        <v>N</v>
      </c>
      <c r="L96" t="s">
        <v>14</v>
      </c>
      <c r="M96">
        <f>IF(K95="Y",(E95+E97),E95)</f>
        <v>1534</v>
      </c>
      <c r="N96" s="1">
        <v>45199</v>
      </c>
      <c r="O96" s="4">
        <f t="shared" si="64"/>
        <v>0</v>
      </c>
    </row>
    <row r="97" spans="1:15" x14ac:dyDescent="0.25">
      <c r="A97">
        <v>2022</v>
      </c>
      <c r="B97" t="s">
        <v>19</v>
      </c>
      <c r="C97" s="5" t="s">
        <v>22</v>
      </c>
      <c r="D97" s="1" t="s">
        <v>16</v>
      </c>
      <c r="E97" s="12">
        <v>165</v>
      </c>
      <c r="F97" s="8" t="s">
        <v>47</v>
      </c>
      <c r="G97">
        <f t="shared" ref="G97" si="96">SUM($E95:$E97)</f>
        <v>1699</v>
      </c>
      <c r="H97" s="4">
        <f>IFERROR(E95/(E95+E97),0)</f>
        <v>0.90288404944084755</v>
      </c>
      <c r="I97" s="4">
        <f>I95</f>
        <v>0.90288404944084755</v>
      </c>
      <c r="J97" s="4">
        <v>0.9</v>
      </c>
      <c r="K97" t="str">
        <f t="shared" si="85"/>
        <v>N</v>
      </c>
      <c r="L97" t="s">
        <v>14</v>
      </c>
      <c r="M97">
        <f>IF(K95="Y",(E95+E97),E95)</f>
        <v>1534</v>
      </c>
      <c r="N97" s="1">
        <v>45199</v>
      </c>
      <c r="O97" s="4">
        <f t="shared" si="64"/>
        <v>9.7115950559152439E-2</v>
      </c>
    </row>
    <row r="98" spans="1:15" x14ac:dyDescent="0.25">
      <c r="A98">
        <v>2022</v>
      </c>
      <c r="B98" t="s">
        <v>19</v>
      </c>
      <c r="C98" s="5" t="s">
        <v>43</v>
      </c>
      <c r="D98" s="1" t="s">
        <v>12</v>
      </c>
      <c r="E98" s="12">
        <v>114</v>
      </c>
      <c r="F98" s="8" t="s">
        <v>44</v>
      </c>
      <c r="G98">
        <f t="shared" ref="G98" si="97">SUM($E98:$E100)</f>
        <v>157</v>
      </c>
      <c r="H98" s="4">
        <f>IFERROR(E98/(E98+E100),0)</f>
        <v>0.72611464968152861</v>
      </c>
      <c r="I98" s="4">
        <f>IFERROR((E98+E99)/(G98),0)</f>
        <v>0.72611464968152861</v>
      </c>
      <c r="J98" s="4">
        <v>0.9</v>
      </c>
      <c r="K98" t="str">
        <f t="shared" si="85"/>
        <v>N</v>
      </c>
      <c r="L98" t="s">
        <v>17</v>
      </c>
      <c r="M98">
        <f>IF(K98="Y",(E98+E100),E98)</f>
        <v>114</v>
      </c>
      <c r="N98" s="1">
        <v>45199</v>
      </c>
      <c r="O98" s="4">
        <f t="shared" si="64"/>
        <v>0.72611464968152861</v>
      </c>
    </row>
    <row r="99" spans="1:15" x14ac:dyDescent="0.25">
      <c r="A99">
        <v>2022</v>
      </c>
      <c r="B99" t="s">
        <v>19</v>
      </c>
      <c r="C99" s="5" t="s">
        <v>43</v>
      </c>
      <c r="D99" s="1" t="s">
        <v>15</v>
      </c>
      <c r="E99" s="12">
        <v>0</v>
      </c>
      <c r="F99" s="8" t="s">
        <v>44</v>
      </c>
      <c r="G99">
        <f t="shared" ref="G99" si="98">SUM($E98:$E100)</f>
        <v>157</v>
      </c>
      <c r="H99" s="4">
        <f>IFERROR(E98/(E98+E100),0)</f>
        <v>0.72611464968152861</v>
      </c>
      <c r="I99" s="4">
        <f>I98</f>
        <v>0.72611464968152861</v>
      </c>
      <c r="J99" s="4">
        <v>0.9</v>
      </c>
      <c r="K99" t="str">
        <f t="shared" si="85"/>
        <v>N</v>
      </c>
      <c r="L99" t="s">
        <v>17</v>
      </c>
      <c r="M99">
        <f>IF(K98="Y",(E98+E100),E98)</f>
        <v>114</v>
      </c>
      <c r="N99" s="1">
        <v>45199</v>
      </c>
      <c r="O99" s="4">
        <f t="shared" si="64"/>
        <v>0</v>
      </c>
    </row>
    <row r="100" spans="1:15" x14ac:dyDescent="0.25">
      <c r="A100">
        <v>2022</v>
      </c>
      <c r="B100" t="s">
        <v>19</v>
      </c>
      <c r="C100" s="5" t="s">
        <v>43</v>
      </c>
      <c r="D100" s="1" t="s">
        <v>16</v>
      </c>
      <c r="E100" s="12">
        <v>43</v>
      </c>
      <c r="F100" s="8" t="s">
        <v>44</v>
      </c>
      <c r="G100">
        <f t="shared" ref="G100" si="99">SUM($E98:$E100)</f>
        <v>157</v>
      </c>
      <c r="H100" s="4">
        <f>IFERROR(E98/(E98+E100),0)</f>
        <v>0.72611464968152861</v>
      </c>
      <c r="I100" s="4">
        <f>I98</f>
        <v>0.72611464968152861</v>
      </c>
      <c r="J100" s="4">
        <v>0.9</v>
      </c>
      <c r="K100" t="str">
        <f t="shared" si="85"/>
        <v>N</v>
      </c>
      <c r="L100" t="s">
        <v>17</v>
      </c>
      <c r="M100">
        <f>IF(K98="Y",(E98+E100),E98)</f>
        <v>114</v>
      </c>
      <c r="N100" s="1">
        <v>45199</v>
      </c>
      <c r="O100" s="4">
        <f t="shared" si="64"/>
        <v>0.27388535031847133</v>
      </c>
    </row>
    <row r="101" spans="1:15" x14ac:dyDescent="0.25">
      <c r="A101">
        <v>2022</v>
      </c>
      <c r="B101" t="s">
        <v>19</v>
      </c>
      <c r="C101" s="5" t="s">
        <v>23</v>
      </c>
      <c r="D101" s="1" t="s">
        <v>12</v>
      </c>
      <c r="E101" s="12">
        <v>573</v>
      </c>
      <c r="F101" s="8" t="s">
        <v>48</v>
      </c>
      <c r="G101">
        <f t="shared" ref="G101" si="100">SUM($E101:$E103)</f>
        <v>714</v>
      </c>
      <c r="H101" s="4">
        <f>IFERROR(E101/(E101+E103),0)</f>
        <v>0.80252100840336138</v>
      </c>
      <c r="I101" s="4">
        <f>IFERROR((E101+E102+R101)/(G101+R101),0)</f>
        <v>0.80252100840336138</v>
      </c>
      <c r="J101" s="4">
        <v>0.9</v>
      </c>
      <c r="K101" t="s">
        <v>13</v>
      </c>
      <c r="L101" t="s">
        <v>17</v>
      </c>
      <c r="M101">
        <f>IF(K101="Y",(E101+E103),E101)</f>
        <v>573</v>
      </c>
      <c r="N101" s="1">
        <v>45199</v>
      </c>
      <c r="O101" s="4">
        <f t="shared" si="64"/>
        <v>0.80252100840336138</v>
      </c>
    </row>
    <row r="102" spans="1:15" x14ac:dyDescent="0.25">
      <c r="A102">
        <v>2022</v>
      </c>
      <c r="B102" t="s">
        <v>19</v>
      </c>
      <c r="C102" s="5" t="s">
        <v>23</v>
      </c>
      <c r="D102" s="1" t="s">
        <v>15</v>
      </c>
      <c r="E102" s="12">
        <v>0</v>
      </c>
      <c r="F102" s="8" t="s">
        <v>48</v>
      </c>
      <c r="G102">
        <f t="shared" ref="G102" si="101">SUM($E101:$E103)</f>
        <v>714</v>
      </c>
      <c r="H102" s="4">
        <f>IFERROR(E101/(E101+E103),0)</f>
        <v>0.80252100840336138</v>
      </c>
      <c r="I102" s="4">
        <f>I101</f>
        <v>0.80252100840336138</v>
      </c>
      <c r="J102" s="4">
        <v>0.9</v>
      </c>
      <c r="K102" t="s">
        <v>13</v>
      </c>
      <c r="L102" t="s">
        <v>17</v>
      </c>
      <c r="M102">
        <f>IF(K101="Y",(E101+E103),E101)</f>
        <v>573</v>
      </c>
      <c r="N102" s="1">
        <v>45199</v>
      </c>
      <c r="O102" s="4">
        <f t="shared" si="64"/>
        <v>0</v>
      </c>
    </row>
    <row r="103" spans="1:15" x14ac:dyDescent="0.25">
      <c r="A103">
        <v>2022</v>
      </c>
      <c r="B103" t="s">
        <v>19</v>
      </c>
      <c r="C103" s="5" t="s">
        <v>23</v>
      </c>
      <c r="D103" s="1" t="s">
        <v>16</v>
      </c>
      <c r="E103" s="12">
        <v>141</v>
      </c>
      <c r="F103" s="8" t="s">
        <v>48</v>
      </c>
      <c r="G103">
        <f t="shared" ref="G103" si="102">SUM($E101:$E103)</f>
        <v>714</v>
      </c>
      <c r="H103" s="4">
        <f>IFERROR(E101/(E101+E103),0)</f>
        <v>0.80252100840336138</v>
      </c>
      <c r="I103" s="4">
        <f>I101</f>
        <v>0.80252100840336138</v>
      </c>
      <c r="J103" s="4">
        <v>0.9</v>
      </c>
      <c r="K103" t="s">
        <v>13</v>
      </c>
      <c r="L103" t="s">
        <v>17</v>
      </c>
      <c r="M103">
        <f>IF(K101="Y",(E101+E103),E101)</f>
        <v>573</v>
      </c>
      <c r="N103" s="1">
        <v>45199</v>
      </c>
      <c r="O103" s="4">
        <f t="shared" si="64"/>
        <v>0.19747899159663865</v>
      </c>
    </row>
    <row r="104" spans="1:15" x14ac:dyDescent="0.25">
      <c r="A104">
        <v>2022</v>
      </c>
      <c r="B104" t="s">
        <v>19</v>
      </c>
      <c r="C104" s="5" t="s">
        <v>31</v>
      </c>
      <c r="D104" s="1" t="s">
        <v>12</v>
      </c>
      <c r="E104" s="12">
        <v>219</v>
      </c>
      <c r="F104" s="8" t="s">
        <v>49</v>
      </c>
      <c r="G104">
        <f t="shared" ref="G104" si="103">SUM($E104:$E106)</f>
        <v>259</v>
      </c>
      <c r="H104" s="4">
        <f>IFERROR(E104/(E104+E106),0)</f>
        <v>0.84555984555984554</v>
      </c>
      <c r="I104" s="4">
        <f>IFERROR((E104+E105+R104)/(G104+R104),0)</f>
        <v>0.84555984555984554</v>
      </c>
      <c r="J104" s="4">
        <v>0.9</v>
      </c>
      <c r="K104" t="str">
        <f t="shared" ref="K104:K127" si="104">IF(A104&gt;2022,"Y","N")</f>
        <v>N</v>
      </c>
      <c r="L104" t="s">
        <v>17</v>
      </c>
      <c r="M104">
        <f>IF(K104="Y",(E104+E106),E104)</f>
        <v>219</v>
      </c>
      <c r="N104" s="1">
        <v>45199</v>
      </c>
      <c r="O104" s="4">
        <f t="shared" si="64"/>
        <v>0.84555984555984554</v>
      </c>
    </row>
    <row r="105" spans="1:15" x14ac:dyDescent="0.25">
      <c r="A105">
        <v>2022</v>
      </c>
      <c r="B105" t="s">
        <v>19</v>
      </c>
      <c r="C105" s="5" t="s">
        <v>31</v>
      </c>
      <c r="D105" s="1" t="s">
        <v>15</v>
      </c>
      <c r="E105" s="12">
        <v>0</v>
      </c>
      <c r="F105" s="8" t="s">
        <v>49</v>
      </c>
      <c r="G105">
        <f t="shared" ref="G105" si="105">SUM($E104:$E106)</f>
        <v>259</v>
      </c>
      <c r="H105" s="4">
        <f>IFERROR(E104/(E104+E106),0)</f>
        <v>0.84555984555984554</v>
      </c>
      <c r="I105" s="4">
        <f>I104</f>
        <v>0.84555984555984554</v>
      </c>
      <c r="J105" s="4">
        <v>0.9</v>
      </c>
      <c r="K105" t="str">
        <f t="shared" si="104"/>
        <v>N</v>
      </c>
      <c r="L105" t="s">
        <v>17</v>
      </c>
      <c r="M105">
        <f>IF(K104="Y",(E104+E106),E104)</f>
        <v>219</v>
      </c>
      <c r="N105" s="1">
        <v>45199</v>
      </c>
      <c r="O105" s="4">
        <f t="shared" si="64"/>
        <v>0</v>
      </c>
    </row>
    <row r="106" spans="1:15" x14ac:dyDescent="0.25">
      <c r="A106">
        <v>2022</v>
      </c>
      <c r="B106" t="s">
        <v>19</v>
      </c>
      <c r="C106" s="5" t="s">
        <v>31</v>
      </c>
      <c r="D106" s="1" t="s">
        <v>16</v>
      </c>
      <c r="E106" s="12">
        <v>40</v>
      </c>
      <c r="F106" s="8" t="s">
        <v>49</v>
      </c>
      <c r="G106">
        <f t="shared" ref="G106" si="106">SUM($E104:$E106)</f>
        <v>259</v>
      </c>
      <c r="H106" s="4">
        <f>IFERROR(E104/(E104+E106),0)</f>
        <v>0.84555984555984554</v>
      </c>
      <c r="I106" s="4">
        <f>I104</f>
        <v>0.84555984555984554</v>
      </c>
      <c r="J106" s="4">
        <v>0.9</v>
      </c>
      <c r="K106" t="str">
        <f t="shared" si="104"/>
        <v>N</v>
      </c>
      <c r="L106" t="s">
        <v>17</v>
      </c>
      <c r="M106">
        <f>IF(K104="Y",(E104+E106),E104)</f>
        <v>219</v>
      </c>
      <c r="N106" s="1">
        <v>45199</v>
      </c>
      <c r="O106" s="4">
        <f t="shared" si="64"/>
        <v>0.15444015444015444</v>
      </c>
    </row>
    <row r="107" spans="1:15" x14ac:dyDescent="0.25">
      <c r="A107">
        <v>2022</v>
      </c>
      <c r="B107" t="s">
        <v>19</v>
      </c>
      <c r="C107" s="5" t="s">
        <v>24</v>
      </c>
      <c r="D107" s="1" t="s">
        <v>12</v>
      </c>
      <c r="E107" s="12">
        <v>520</v>
      </c>
      <c r="F107" s="8" t="s">
        <v>50</v>
      </c>
      <c r="G107">
        <f t="shared" ref="G107" si="107">SUM($E107:$E109)</f>
        <v>619</v>
      </c>
      <c r="H107" s="4">
        <f>IFERROR(E107/(E107+E109),0)</f>
        <v>0.84006462035541196</v>
      </c>
      <c r="I107" s="4">
        <f>IFERROR((E107+E108)/(G107),0)</f>
        <v>0.84006462035541196</v>
      </c>
      <c r="J107" s="4">
        <v>0.9</v>
      </c>
      <c r="K107" t="str">
        <f t="shared" si="104"/>
        <v>N</v>
      </c>
      <c r="L107" t="s">
        <v>17</v>
      </c>
      <c r="M107">
        <f>IF(K107="Y",(E107+E109),E107)</f>
        <v>520</v>
      </c>
      <c r="N107" s="1">
        <v>45199</v>
      </c>
      <c r="O107" s="4">
        <f t="shared" si="64"/>
        <v>0.84006462035541196</v>
      </c>
    </row>
    <row r="108" spans="1:15" x14ac:dyDescent="0.25">
      <c r="A108">
        <v>2022</v>
      </c>
      <c r="B108" t="s">
        <v>19</v>
      </c>
      <c r="C108" s="5" t="s">
        <v>24</v>
      </c>
      <c r="D108" s="1" t="s">
        <v>15</v>
      </c>
      <c r="E108" s="12">
        <v>0</v>
      </c>
      <c r="F108" s="8" t="s">
        <v>50</v>
      </c>
      <c r="G108">
        <f t="shared" ref="G108" si="108">SUM($E107:$E109)</f>
        <v>619</v>
      </c>
      <c r="H108" s="4">
        <f>IFERROR(E107/(E107+E109),0)</f>
        <v>0.84006462035541196</v>
      </c>
      <c r="I108" s="4">
        <f>I107</f>
        <v>0.84006462035541196</v>
      </c>
      <c r="J108" s="4">
        <v>0.9</v>
      </c>
      <c r="K108" t="str">
        <f t="shared" si="104"/>
        <v>N</v>
      </c>
      <c r="L108" t="s">
        <v>17</v>
      </c>
      <c r="M108">
        <f>IF(K107="Y",(E107+E109),E107)</f>
        <v>520</v>
      </c>
      <c r="N108" s="1">
        <v>45199</v>
      </c>
      <c r="O108" s="4">
        <f t="shared" si="64"/>
        <v>0</v>
      </c>
    </row>
    <row r="109" spans="1:15" x14ac:dyDescent="0.25">
      <c r="A109">
        <v>2022</v>
      </c>
      <c r="B109" t="s">
        <v>19</v>
      </c>
      <c r="C109" s="5" t="s">
        <v>24</v>
      </c>
      <c r="D109" s="1" t="s">
        <v>16</v>
      </c>
      <c r="E109" s="12">
        <v>99</v>
      </c>
      <c r="F109" s="8" t="s">
        <v>50</v>
      </c>
      <c r="G109">
        <f t="shared" ref="G109" si="109">SUM($E107:$E109)</f>
        <v>619</v>
      </c>
      <c r="H109" s="4">
        <f>IFERROR(E107/(E107+E109),0)</f>
        <v>0.84006462035541196</v>
      </c>
      <c r="I109" s="4">
        <f>I107</f>
        <v>0.84006462035541196</v>
      </c>
      <c r="J109" s="4">
        <v>0.9</v>
      </c>
      <c r="K109" t="str">
        <f t="shared" si="104"/>
        <v>N</v>
      </c>
      <c r="L109" t="s">
        <v>17</v>
      </c>
      <c r="M109">
        <f>IF(K107="Y",(E107+E109),E107)</f>
        <v>520</v>
      </c>
      <c r="N109" s="1">
        <v>45199</v>
      </c>
      <c r="O109" s="4">
        <f t="shared" si="64"/>
        <v>0.15993537964458804</v>
      </c>
    </row>
    <row r="110" spans="1:15" x14ac:dyDescent="0.25">
      <c r="A110">
        <v>2022</v>
      </c>
      <c r="B110" t="s">
        <v>19</v>
      </c>
      <c r="C110" s="5" t="s">
        <v>29</v>
      </c>
      <c r="D110" s="1" t="s">
        <v>12</v>
      </c>
      <c r="E110" s="12">
        <v>16</v>
      </c>
      <c r="F110" s="8" t="s">
        <v>44</v>
      </c>
      <c r="G110">
        <f t="shared" ref="G110" si="110">SUM($E110:$E112)</f>
        <v>19</v>
      </c>
      <c r="H110" s="4">
        <f>IFERROR(E110/(E110+E112),0)</f>
        <v>0.84210526315789469</v>
      </c>
      <c r="I110" s="4">
        <f>IFERROR((E110+E111)/(G110),0)</f>
        <v>0.84210526315789469</v>
      </c>
      <c r="J110" s="4">
        <v>0.9</v>
      </c>
      <c r="K110" t="str">
        <f t="shared" si="104"/>
        <v>N</v>
      </c>
      <c r="L110" t="s">
        <v>17</v>
      </c>
      <c r="M110">
        <f>IF(K110="Y",(E110+E112),E110)</f>
        <v>16</v>
      </c>
      <c r="N110" s="1">
        <v>45199</v>
      </c>
      <c r="O110" s="4">
        <f t="shared" si="64"/>
        <v>0.84210526315789469</v>
      </c>
    </row>
    <row r="111" spans="1:15" x14ac:dyDescent="0.25">
      <c r="A111">
        <v>2022</v>
      </c>
      <c r="B111" t="s">
        <v>19</v>
      </c>
      <c r="C111" s="5" t="s">
        <v>29</v>
      </c>
      <c r="D111" s="1" t="s">
        <v>15</v>
      </c>
      <c r="E111" s="12">
        <v>0</v>
      </c>
      <c r="F111" s="8" t="s">
        <v>44</v>
      </c>
      <c r="G111">
        <f t="shared" ref="G111" si="111">SUM($E110:$E112)</f>
        <v>19</v>
      </c>
      <c r="H111" s="4">
        <f>IFERROR(E110/(E110+E112),0)</f>
        <v>0.84210526315789469</v>
      </c>
      <c r="I111" s="4">
        <f>I110</f>
        <v>0.84210526315789469</v>
      </c>
      <c r="J111" s="4">
        <v>0.9</v>
      </c>
      <c r="K111" t="str">
        <f t="shared" si="104"/>
        <v>N</v>
      </c>
      <c r="L111" t="s">
        <v>17</v>
      </c>
      <c r="M111">
        <f>IF(K110="Y",(E110+E112),E110)</f>
        <v>16</v>
      </c>
      <c r="N111" s="1">
        <v>45199</v>
      </c>
      <c r="O111" s="4">
        <f t="shared" si="64"/>
        <v>0</v>
      </c>
    </row>
    <row r="112" spans="1:15" x14ac:dyDescent="0.25">
      <c r="A112">
        <v>2022</v>
      </c>
      <c r="B112" t="s">
        <v>19</v>
      </c>
      <c r="C112" s="5" t="s">
        <v>29</v>
      </c>
      <c r="D112" s="1" t="s">
        <v>16</v>
      </c>
      <c r="E112" s="12">
        <v>3</v>
      </c>
      <c r="F112" s="8" t="s">
        <v>44</v>
      </c>
      <c r="G112">
        <f t="shared" ref="G112" si="112">SUM($E110:$E112)</f>
        <v>19</v>
      </c>
      <c r="H112" s="4">
        <f>IFERROR(E110/(E110+E112),0)</f>
        <v>0.84210526315789469</v>
      </c>
      <c r="I112" s="4">
        <f>I110</f>
        <v>0.84210526315789469</v>
      </c>
      <c r="J112" s="4">
        <v>0.9</v>
      </c>
      <c r="K112" t="str">
        <f t="shared" si="104"/>
        <v>N</v>
      </c>
      <c r="L112" t="s">
        <v>17</v>
      </c>
      <c r="M112">
        <f>IF(K110="Y",(E110+E112),E110)</f>
        <v>16</v>
      </c>
      <c r="N112" s="1">
        <v>45199</v>
      </c>
      <c r="O112" s="4">
        <f t="shared" si="64"/>
        <v>0.15789473684210525</v>
      </c>
    </row>
    <row r="113" spans="1:15" x14ac:dyDescent="0.25">
      <c r="A113">
        <v>2022</v>
      </c>
      <c r="B113" t="s">
        <v>19</v>
      </c>
      <c r="C113" s="5" t="s">
        <v>26</v>
      </c>
      <c r="D113" s="1" t="s">
        <v>12</v>
      </c>
      <c r="E113" s="12">
        <v>877</v>
      </c>
      <c r="F113" s="8" t="s">
        <v>48</v>
      </c>
      <c r="G113">
        <f t="shared" ref="G113" si="113">SUM($E113:$E115)</f>
        <v>1341</v>
      </c>
      <c r="H113" s="4">
        <f>IFERROR(E113/(E113+E115),0)</f>
        <v>0.65398956002982844</v>
      </c>
      <c r="I113" s="4">
        <f>IFERROR((E113+E114+R113)/(G113+R113),0)</f>
        <v>0.65398956002982844</v>
      </c>
      <c r="J113" s="4">
        <v>0.9</v>
      </c>
      <c r="K113" t="str">
        <f t="shared" si="104"/>
        <v>N</v>
      </c>
      <c r="L113" t="s">
        <v>17</v>
      </c>
      <c r="M113">
        <f>IF(K113="Y",(E113+E115),E113)</f>
        <v>877</v>
      </c>
      <c r="N113" s="1">
        <v>45199</v>
      </c>
      <c r="O113" s="4">
        <f t="shared" si="64"/>
        <v>0.65398956002982844</v>
      </c>
    </row>
    <row r="114" spans="1:15" x14ac:dyDescent="0.25">
      <c r="A114">
        <v>2022</v>
      </c>
      <c r="B114" t="s">
        <v>19</v>
      </c>
      <c r="C114" s="5" t="s">
        <v>26</v>
      </c>
      <c r="D114" s="1" t="s">
        <v>15</v>
      </c>
      <c r="E114" s="12">
        <v>0</v>
      </c>
      <c r="F114" s="8" t="s">
        <v>48</v>
      </c>
      <c r="G114">
        <f t="shared" ref="G114" si="114">SUM($E113:$E115)</f>
        <v>1341</v>
      </c>
      <c r="H114" s="4">
        <f>IFERROR(E113/(E113+E115),0)</f>
        <v>0.65398956002982844</v>
      </c>
      <c r="I114" s="4">
        <f>I113</f>
        <v>0.65398956002982844</v>
      </c>
      <c r="J114" s="4">
        <v>0.9</v>
      </c>
      <c r="K114" t="str">
        <f t="shared" si="104"/>
        <v>N</v>
      </c>
      <c r="L114" t="s">
        <v>17</v>
      </c>
      <c r="M114">
        <f>IF(K113="Y",(E113+E115),E113)</f>
        <v>877</v>
      </c>
      <c r="N114" s="1">
        <v>45199</v>
      </c>
      <c r="O114" s="4">
        <f t="shared" si="64"/>
        <v>0</v>
      </c>
    </row>
    <row r="115" spans="1:15" x14ac:dyDescent="0.25">
      <c r="A115">
        <v>2022</v>
      </c>
      <c r="B115" t="s">
        <v>19</v>
      </c>
      <c r="C115" s="5" t="s">
        <v>26</v>
      </c>
      <c r="D115" s="1" t="s">
        <v>16</v>
      </c>
      <c r="E115" s="12">
        <v>464</v>
      </c>
      <c r="F115" s="8" t="s">
        <v>48</v>
      </c>
      <c r="G115">
        <f t="shared" ref="G115" si="115">SUM($E113:$E115)</f>
        <v>1341</v>
      </c>
      <c r="H115" s="4">
        <f>IFERROR(E113/(E113+E115),0)</f>
        <v>0.65398956002982844</v>
      </c>
      <c r="I115" s="4">
        <f>I113</f>
        <v>0.65398956002982844</v>
      </c>
      <c r="J115" s="4">
        <v>0.9</v>
      </c>
      <c r="K115" t="str">
        <f t="shared" si="104"/>
        <v>N</v>
      </c>
      <c r="L115" t="s">
        <v>17</v>
      </c>
      <c r="M115">
        <f>IF(K113="Y",(E113+E115),E113)</f>
        <v>877</v>
      </c>
      <c r="N115" s="1">
        <v>45199</v>
      </c>
      <c r="O115" s="4">
        <f t="shared" si="64"/>
        <v>0.3460104399701715</v>
      </c>
    </row>
    <row r="116" spans="1:15" x14ac:dyDescent="0.25">
      <c r="A116">
        <v>2022</v>
      </c>
      <c r="B116" t="s">
        <v>19</v>
      </c>
      <c r="C116" s="5" t="s">
        <v>32</v>
      </c>
      <c r="D116" s="1" t="s">
        <v>12</v>
      </c>
      <c r="E116" s="12">
        <v>29</v>
      </c>
      <c r="F116" s="8" t="s">
        <v>49</v>
      </c>
      <c r="G116">
        <f t="shared" ref="G116" si="116">SUM($E116:$E118)</f>
        <v>38</v>
      </c>
      <c r="H116" s="4">
        <f>IFERROR(E116/(E116+E118),0)</f>
        <v>0.76315789473684215</v>
      </c>
      <c r="I116" s="4">
        <f>IFERROR((E116+E117+R116)/(G116+R116),0)</f>
        <v>0.76315789473684215</v>
      </c>
      <c r="J116" s="4">
        <v>0.9</v>
      </c>
      <c r="K116" t="str">
        <f t="shared" si="104"/>
        <v>N</v>
      </c>
      <c r="L116" t="s">
        <v>17</v>
      </c>
      <c r="M116">
        <f>IF(K116="Y",(E116+E118),E116)</f>
        <v>29</v>
      </c>
      <c r="N116" s="1">
        <v>45199</v>
      </c>
      <c r="O116" s="4">
        <f t="shared" si="64"/>
        <v>0.76315789473684215</v>
      </c>
    </row>
    <row r="117" spans="1:15" x14ac:dyDescent="0.25">
      <c r="A117">
        <v>2022</v>
      </c>
      <c r="B117" t="s">
        <v>19</v>
      </c>
      <c r="C117" s="5" t="s">
        <v>32</v>
      </c>
      <c r="D117" s="1" t="s">
        <v>15</v>
      </c>
      <c r="E117" s="12">
        <v>0</v>
      </c>
      <c r="F117" s="8" t="s">
        <v>49</v>
      </c>
      <c r="G117">
        <f t="shared" ref="G117" si="117">SUM($E116:$E118)</f>
        <v>38</v>
      </c>
      <c r="H117" s="4">
        <f>IFERROR(E116/(E116+E118),0)</f>
        <v>0.76315789473684215</v>
      </c>
      <c r="I117" s="4">
        <f>I116</f>
        <v>0.76315789473684215</v>
      </c>
      <c r="J117" s="4">
        <v>0.9</v>
      </c>
      <c r="K117" t="str">
        <f t="shared" si="104"/>
        <v>N</v>
      </c>
      <c r="L117" t="s">
        <v>17</v>
      </c>
      <c r="M117">
        <f>IF(K116="Y",(E116+E118),E116)</f>
        <v>29</v>
      </c>
      <c r="N117" s="1">
        <v>45199</v>
      </c>
      <c r="O117" s="4">
        <f t="shared" si="64"/>
        <v>0</v>
      </c>
    </row>
    <row r="118" spans="1:15" x14ac:dyDescent="0.25">
      <c r="A118">
        <v>2022</v>
      </c>
      <c r="B118" t="s">
        <v>19</v>
      </c>
      <c r="C118" s="5" t="s">
        <v>32</v>
      </c>
      <c r="D118" s="1" t="s">
        <v>16</v>
      </c>
      <c r="E118" s="12">
        <v>9</v>
      </c>
      <c r="F118" s="8" t="s">
        <v>49</v>
      </c>
      <c r="G118">
        <f t="shared" ref="G118" si="118">SUM($E116:$E118)</f>
        <v>38</v>
      </c>
      <c r="H118" s="4">
        <f>IFERROR(E116/(E116+E118),0)</f>
        <v>0.76315789473684215</v>
      </c>
      <c r="I118" s="4">
        <f>I116</f>
        <v>0.76315789473684215</v>
      </c>
      <c r="J118" s="4">
        <v>0.9</v>
      </c>
      <c r="K118" t="str">
        <f t="shared" si="104"/>
        <v>N</v>
      </c>
      <c r="L118" t="s">
        <v>17</v>
      </c>
      <c r="M118">
        <f>IF(K116="Y",(E116+E118),E116)</f>
        <v>29</v>
      </c>
      <c r="N118" s="1">
        <v>45199</v>
      </c>
      <c r="O118" s="4">
        <f t="shared" si="64"/>
        <v>0.23684210526315788</v>
      </c>
    </row>
    <row r="119" spans="1:15" x14ac:dyDescent="0.25">
      <c r="A119">
        <v>2022</v>
      </c>
      <c r="B119" t="s">
        <v>19</v>
      </c>
      <c r="C119" s="5" t="s">
        <v>27</v>
      </c>
      <c r="D119" s="1" t="s">
        <v>12</v>
      </c>
      <c r="E119" s="12">
        <v>736</v>
      </c>
      <c r="F119" s="8" t="s">
        <v>50</v>
      </c>
      <c r="G119">
        <f t="shared" ref="G119" si="119">SUM($E119:$E121)</f>
        <v>974</v>
      </c>
      <c r="H119" s="4">
        <f>IFERROR(E119/(E119+E121),0)</f>
        <v>0.75564681724845995</v>
      </c>
      <c r="I119" s="4">
        <f>IFERROR((E119+E120)/(G119),0)</f>
        <v>0.75564681724845995</v>
      </c>
      <c r="J119" s="4">
        <v>0.9</v>
      </c>
      <c r="K119" t="str">
        <f t="shared" si="104"/>
        <v>N</v>
      </c>
      <c r="L119" t="s">
        <v>17</v>
      </c>
      <c r="M119">
        <f>IF(K119="Y",(E119+E121),E119)</f>
        <v>736</v>
      </c>
      <c r="N119" s="1">
        <v>45199</v>
      </c>
      <c r="O119" s="4">
        <f t="shared" si="64"/>
        <v>0.75564681724845995</v>
      </c>
    </row>
    <row r="120" spans="1:15" x14ac:dyDescent="0.25">
      <c r="A120">
        <v>2022</v>
      </c>
      <c r="B120" t="s">
        <v>19</v>
      </c>
      <c r="C120" s="5" t="s">
        <v>27</v>
      </c>
      <c r="D120" s="1" t="s">
        <v>15</v>
      </c>
      <c r="E120" s="12">
        <v>0</v>
      </c>
      <c r="F120" s="8" t="s">
        <v>50</v>
      </c>
      <c r="G120">
        <f t="shared" ref="G120" si="120">SUM($E119:$E121)</f>
        <v>974</v>
      </c>
      <c r="H120" s="4">
        <f>IFERROR(E119/(E119+E121),0)</f>
        <v>0.75564681724845995</v>
      </c>
      <c r="I120" s="4">
        <f>I119</f>
        <v>0.75564681724845995</v>
      </c>
      <c r="J120" s="4">
        <v>0.9</v>
      </c>
      <c r="K120" t="str">
        <f t="shared" si="104"/>
        <v>N</v>
      </c>
      <c r="L120" t="s">
        <v>17</v>
      </c>
      <c r="M120">
        <f>IF(K119="Y",(E119+E121),E119)</f>
        <v>736</v>
      </c>
      <c r="N120" s="1">
        <v>45199</v>
      </c>
      <c r="O120" s="4">
        <f t="shared" si="64"/>
        <v>0</v>
      </c>
    </row>
    <row r="121" spans="1:15" x14ac:dyDescent="0.25">
      <c r="A121">
        <v>2022</v>
      </c>
      <c r="B121" t="s">
        <v>19</v>
      </c>
      <c r="C121" s="5" t="s">
        <v>27</v>
      </c>
      <c r="D121" s="1" t="s">
        <v>16</v>
      </c>
      <c r="E121" s="12">
        <v>238</v>
      </c>
      <c r="F121" s="8" t="s">
        <v>50</v>
      </c>
      <c r="G121">
        <f t="shared" ref="G121" si="121">SUM($E119:$E121)</f>
        <v>974</v>
      </c>
      <c r="H121" s="4">
        <f>IFERROR(E119/(E119+E121),0)</f>
        <v>0.75564681724845995</v>
      </c>
      <c r="I121" s="4">
        <f>I119</f>
        <v>0.75564681724845995</v>
      </c>
      <c r="J121" s="4">
        <v>0.9</v>
      </c>
      <c r="K121" t="str">
        <f t="shared" si="104"/>
        <v>N</v>
      </c>
      <c r="L121" t="s">
        <v>17</v>
      </c>
      <c r="M121">
        <f>IF(K119="Y",(E119+E121),E119)</f>
        <v>736</v>
      </c>
      <c r="N121" s="1">
        <v>45199</v>
      </c>
      <c r="O121" s="4">
        <f t="shared" si="64"/>
        <v>0.24435318275154005</v>
      </c>
    </row>
    <row r="122" spans="1:15" x14ac:dyDescent="0.25">
      <c r="A122">
        <v>2022</v>
      </c>
      <c r="B122" t="s">
        <v>19</v>
      </c>
      <c r="C122" s="5" t="s">
        <v>28</v>
      </c>
      <c r="D122" s="1" t="s">
        <v>12</v>
      </c>
      <c r="E122" s="12">
        <v>222</v>
      </c>
      <c r="F122" s="8" t="s">
        <v>45</v>
      </c>
      <c r="G122">
        <f t="shared" ref="G122" si="122">SUM($E122:$E124)</f>
        <v>246</v>
      </c>
      <c r="H122" s="4">
        <f>IFERROR(E122/(E122+E124),0)</f>
        <v>0.90243902439024393</v>
      </c>
      <c r="I122" s="4">
        <f>IFERROR((E122+E123)/(G122),0)</f>
        <v>0.90243902439024393</v>
      </c>
      <c r="J122" s="4">
        <v>0.9</v>
      </c>
      <c r="K122" t="str">
        <f t="shared" si="104"/>
        <v>N</v>
      </c>
      <c r="L122" t="s">
        <v>14</v>
      </c>
      <c r="M122">
        <f>IF(K122="Y",(E122+E124),E122)</f>
        <v>222</v>
      </c>
      <c r="N122" s="1">
        <v>45199</v>
      </c>
      <c r="O122" s="4">
        <f t="shared" si="64"/>
        <v>0.90243902439024393</v>
      </c>
    </row>
    <row r="123" spans="1:15" x14ac:dyDescent="0.25">
      <c r="A123">
        <v>2022</v>
      </c>
      <c r="B123" t="s">
        <v>19</v>
      </c>
      <c r="C123" s="5" t="s">
        <v>28</v>
      </c>
      <c r="D123" s="1" t="s">
        <v>15</v>
      </c>
      <c r="E123" s="12">
        <v>0</v>
      </c>
      <c r="F123" s="8" t="s">
        <v>45</v>
      </c>
      <c r="G123">
        <f t="shared" ref="G123" si="123">SUM($E122:$E124)</f>
        <v>246</v>
      </c>
      <c r="H123" s="4">
        <f>IFERROR(E122/(E122+E124),0)</f>
        <v>0.90243902439024393</v>
      </c>
      <c r="I123" s="4">
        <f>I122</f>
        <v>0.90243902439024393</v>
      </c>
      <c r="J123" s="4">
        <v>0.9</v>
      </c>
      <c r="K123" t="str">
        <f t="shared" si="104"/>
        <v>N</v>
      </c>
      <c r="L123" t="s">
        <v>14</v>
      </c>
      <c r="M123">
        <f>IF(K122="Y",(E122+E124),E122)</f>
        <v>222</v>
      </c>
      <c r="N123" s="1">
        <v>45199</v>
      </c>
      <c r="O123" s="4">
        <f t="shared" si="64"/>
        <v>0</v>
      </c>
    </row>
    <row r="124" spans="1:15" x14ac:dyDescent="0.25">
      <c r="A124">
        <v>2022</v>
      </c>
      <c r="B124" t="s">
        <v>19</v>
      </c>
      <c r="C124" s="5" t="s">
        <v>28</v>
      </c>
      <c r="D124" s="1" t="s">
        <v>16</v>
      </c>
      <c r="E124" s="12">
        <v>24</v>
      </c>
      <c r="F124" s="8" t="s">
        <v>45</v>
      </c>
      <c r="G124">
        <f t="shared" ref="G124" si="124">SUM($E122:$E124)</f>
        <v>246</v>
      </c>
      <c r="H124" s="4">
        <f>IFERROR(E122/(E122+E124),0)</f>
        <v>0.90243902439024393</v>
      </c>
      <c r="I124" s="4">
        <f>I122</f>
        <v>0.90243902439024393</v>
      </c>
      <c r="J124" s="4">
        <v>0.9</v>
      </c>
      <c r="K124" t="str">
        <f t="shared" si="104"/>
        <v>N</v>
      </c>
      <c r="L124" t="s">
        <v>14</v>
      </c>
      <c r="M124">
        <f>IF(K122="Y",(E122+E124),E122)</f>
        <v>222</v>
      </c>
      <c r="N124" s="1">
        <v>45199</v>
      </c>
      <c r="O124" s="4">
        <f t="shared" si="64"/>
        <v>9.7560975609756101E-2</v>
      </c>
    </row>
    <row r="125" spans="1:15" x14ac:dyDescent="0.25">
      <c r="A125">
        <v>2022</v>
      </c>
      <c r="B125" t="s">
        <v>19</v>
      </c>
      <c r="C125" s="5" t="s">
        <v>20</v>
      </c>
      <c r="D125" s="1" t="s">
        <v>12</v>
      </c>
      <c r="E125" s="12">
        <v>1203</v>
      </c>
      <c r="F125" s="8" t="s">
        <v>44</v>
      </c>
      <c r="G125">
        <f t="shared" ref="G125" si="125">SUM($E125:$E127)</f>
        <v>1281</v>
      </c>
      <c r="H125" s="4">
        <f>IFERROR(E125/(E125+E127),0)</f>
        <v>0.93911007025761128</v>
      </c>
      <c r="I125" s="4">
        <f>IFERROR((E125+E126)/(G125),0)</f>
        <v>0.93911007025761128</v>
      </c>
      <c r="J125" s="4">
        <v>0.9</v>
      </c>
      <c r="K125" t="str">
        <f t="shared" si="104"/>
        <v>N</v>
      </c>
      <c r="L125" t="s">
        <v>14</v>
      </c>
      <c r="M125">
        <f>IF(K125="Y",(E125+E127),E125)</f>
        <v>1203</v>
      </c>
      <c r="N125" s="1">
        <v>45199</v>
      </c>
      <c r="O125" s="4">
        <f t="shared" si="64"/>
        <v>0.93911007025761128</v>
      </c>
    </row>
    <row r="126" spans="1:15" x14ac:dyDescent="0.25">
      <c r="A126">
        <v>2022</v>
      </c>
      <c r="B126" t="s">
        <v>19</v>
      </c>
      <c r="C126" s="5" t="s">
        <v>20</v>
      </c>
      <c r="D126" s="1" t="s">
        <v>15</v>
      </c>
      <c r="E126" s="12">
        <v>0</v>
      </c>
      <c r="F126" s="8" t="s">
        <v>44</v>
      </c>
      <c r="G126">
        <f t="shared" ref="G126" si="126">SUM($E125:$E127)</f>
        <v>1281</v>
      </c>
      <c r="H126" s="4">
        <f>IFERROR(E125/(E125+E127),0)</f>
        <v>0.93911007025761128</v>
      </c>
      <c r="I126" s="4">
        <f>I125</f>
        <v>0.93911007025761128</v>
      </c>
      <c r="J126" s="4">
        <v>0.9</v>
      </c>
      <c r="K126" t="str">
        <f t="shared" si="104"/>
        <v>N</v>
      </c>
      <c r="L126" t="s">
        <v>14</v>
      </c>
      <c r="M126">
        <f>IF(K125="Y",(E125+E127),E125)</f>
        <v>1203</v>
      </c>
      <c r="N126" s="1">
        <v>45199</v>
      </c>
      <c r="O126" s="4">
        <f t="shared" si="64"/>
        <v>0</v>
      </c>
    </row>
    <row r="127" spans="1:15" x14ac:dyDescent="0.25">
      <c r="A127">
        <v>2022</v>
      </c>
      <c r="B127" t="s">
        <v>19</v>
      </c>
      <c r="C127" s="5" t="s">
        <v>20</v>
      </c>
      <c r="D127" s="1" t="s">
        <v>16</v>
      </c>
      <c r="E127" s="12">
        <v>78</v>
      </c>
      <c r="F127" s="8" t="s">
        <v>44</v>
      </c>
      <c r="G127">
        <f t="shared" ref="G127" si="127">SUM($E125:$E127)</f>
        <v>1281</v>
      </c>
      <c r="H127" s="4">
        <f>IFERROR(E125/(E125+E127),0)</f>
        <v>0.93911007025761128</v>
      </c>
      <c r="I127" s="4">
        <f>I125</f>
        <v>0.93911007025761128</v>
      </c>
      <c r="J127" s="4">
        <v>0.9</v>
      </c>
      <c r="K127" t="str">
        <f t="shared" si="104"/>
        <v>N</v>
      </c>
      <c r="L127" t="s">
        <v>14</v>
      </c>
      <c r="M127">
        <f>IF(K125="Y",(E125+E127),E125)</f>
        <v>1203</v>
      </c>
      <c r="N127" s="1">
        <v>45199</v>
      </c>
      <c r="O127" s="4">
        <f t="shared" si="64"/>
        <v>6.0889929742388757E-2</v>
      </c>
    </row>
    <row r="128" spans="1:15" x14ac:dyDescent="0.25">
      <c r="A128">
        <v>2023</v>
      </c>
      <c r="B128" t="s">
        <v>19</v>
      </c>
      <c r="C128" s="5" t="s">
        <v>42</v>
      </c>
      <c r="D128" s="1" t="s">
        <v>12</v>
      </c>
      <c r="E128" s="12">
        <v>166</v>
      </c>
      <c r="F128" s="8" t="s">
        <v>46</v>
      </c>
      <c r="G128">
        <f t="shared" ref="G128" si="128">SUM($E128:$E130)</f>
        <v>176</v>
      </c>
      <c r="H128" s="4">
        <f>IFERROR(E128/(E128+E130),0)</f>
        <v>0.94318181818181823</v>
      </c>
      <c r="I128" s="4">
        <f>IFERROR((E128+E129)/(G128),0)</f>
        <v>0.94318181818181823</v>
      </c>
      <c r="J128" s="4">
        <v>0.9</v>
      </c>
      <c r="K128" t="s">
        <v>13</v>
      </c>
      <c r="L128" t="s">
        <v>14</v>
      </c>
      <c r="M128">
        <f>IF(K128="Y",(E128+E130),E128)</f>
        <v>166</v>
      </c>
      <c r="N128" s="1">
        <v>45565</v>
      </c>
      <c r="O128" s="4">
        <f t="shared" si="64"/>
        <v>0.94318181818181823</v>
      </c>
    </row>
    <row r="129" spans="1:15" x14ac:dyDescent="0.25">
      <c r="A129">
        <v>2023</v>
      </c>
      <c r="B129" t="s">
        <v>19</v>
      </c>
      <c r="C129" s="5" t="s">
        <v>42</v>
      </c>
      <c r="D129" s="1" t="s">
        <v>15</v>
      </c>
      <c r="E129" s="12">
        <v>0</v>
      </c>
      <c r="F129" s="8" t="s">
        <v>46</v>
      </c>
      <c r="G129">
        <f t="shared" ref="G129" si="129">SUM($E128:$E130)</f>
        <v>176</v>
      </c>
      <c r="H129" s="4">
        <f>IFERROR(E128/(E128+E130),0)</f>
        <v>0.94318181818181823</v>
      </c>
      <c r="I129" s="4">
        <f>IFERROR((E128+E129)/(G128),0)</f>
        <v>0.94318181818181823</v>
      </c>
      <c r="J129" s="4">
        <v>0.9</v>
      </c>
      <c r="K129" t="s">
        <v>13</v>
      </c>
      <c r="L129" t="s">
        <v>14</v>
      </c>
      <c r="M129">
        <f>IF(K128="Y",(E128+E130),E128)</f>
        <v>166</v>
      </c>
      <c r="N129" s="1">
        <v>45565</v>
      </c>
      <c r="O129" s="4">
        <f t="shared" si="64"/>
        <v>0</v>
      </c>
    </row>
    <row r="130" spans="1:15" x14ac:dyDescent="0.25">
      <c r="A130">
        <v>2023</v>
      </c>
      <c r="B130" t="s">
        <v>19</v>
      </c>
      <c r="C130" s="5" t="s">
        <v>42</v>
      </c>
      <c r="D130" s="1" t="s">
        <v>16</v>
      </c>
      <c r="E130" s="12">
        <v>10</v>
      </c>
      <c r="F130" s="8" t="s">
        <v>46</v>
      </c>
      <c r="G130">
        <f t="shared" ref="G130" si="130">SUM($E128:$E130)</f>
        <v>176</v>
      </c>
      <c r="H130" s="4">
        <f>IFERROR(E128/(E128+E130),0)</f>
        <v>0.94318181818181823</v>
      </c>
      <c r="I130" s="4">
        <f>IFERROR((E128+E129)/(G128),0)</f>
        <v>0.94318181818181823</v>
      </c>
      <c r="J130" s="4">
        <v>0.9</v>
      </c>
      <c r="K130" t="s">
        <v>13</v>
      </c>
      <c r="L130" t="s">
        <v>14</v>
      </c>
      <c r="M130">
        <f>IF(K128="Y",(E128+E130),E128)</f>
        <v>166</v>
      </c>
      <c r="N130" s="1">
        <v>45565</v>
      </c>
      <c r="O130" s="4">
        <f t="shared" ref="O130:O193" si="131">IFERROR(E130/G130,0)</f>
        <v>5.6818181818181816E-2</v>
      </c>
    </row>
    <row r="131" spans="1:15" x14ac:dyDescent="0.25">
      <c r="A131">
        <v>2023</v>
      </c>
      <c r="B131" t="s">
        <v>19</v>
      </c>
      <c r="C131" s="5" t="s">
        <v>21</v>
      </c>
      <c r="D131" s="1" t="s">
        <v>12</v>
      </c>
      <c r="E131" s="12">
        <v>1793</v>
      </c>
      <c r="F131" s="8" t="s">
        <v>47</v>
      </c>
      <c r="G131">
        <f t="shared" ref="G131" si="132">SUM($E131:$E133)</f>
        <v>1940</v>
      </c>
      <c r="H131" s="4">
        <f>IFERROR(E131/(E131+E133),0)</f>
        <v>0.92422680412371139</v>
      </c>
      <c r="I131" s="4">
        <f>IFERROR((E131+E132)/(G131),0)</f>
        <v>0.92422680412371139</v>
      </c>
      <c r="J131" s="4">
        <v>0.9</v>
      </c>
      <c r="K131" t="s">
        <v>13</v>
      </c>
      <c r="L131" t="s">
        <v>14</v>
      </c>
      <c r="M131">
        <f>IF(K131="Y",(E131+E133),E131)</f>
        <v>1793</v>
      </c>
      <c r="N131" s="1">
        <v>45565</v>
      </c>
      <c r="O131" s="4">
        <f t="shared" si="131"/>
        <v>0.92422680412371139</v>
      </c>
    </row>
    <row r="132" spans="1:15" x14ac:dyDescent="0.25">
      <c r="A132">
        <v>2023</v>
      </c>
      <c r="B132" t="s">
        <v>19</v>
      </c>
      <c r="C132" s="5" t="s">
        <v>21</v>
      </c>
      <c r="D132" s="1" t="s">
        <v>15</v>
      </c>
      <c r="E132" s="12">
        <v>0</v>
      </c>
      <c r="F132" s="8" t="s">
        <v>47</v>
      </c>
      <c r="G132">
        <f t="shared" ref="G132" si="133">SUM($E131:$E133)</f>
        <v>1940</v>
      </c>
      <c r="H132" s="4">
        <f>IFERROR(E131/(E131+E133),0)</f>
        <v>0.92422680412371139</v>
      </c>
      <c r="I132" s="4">
        <f>IFERROR((E131+E132)/(G131),0)</f>
        <v>0.92422680412371139</v>
      </c>
      <c r="J132" s="4">
        <v>0.9</v>
      </c>
      <c r="K132" t="s">
        <v>13</v>
      </c>
      <c r="L132" t="s">
        <v>14</v>
      </c>
      <c r="M132">
        <f>IF(K131="Y",(E131+E133),E131)</f>
        <v>1793</v>
      </c>
      <c r="N132" s="1">
        <v>45565</v>
      </c>
      <c r="O132" s="4">
        <f t="shared" si="131"/>
        <v>0</v>
      </c>
    </row>
    <row r="133" spans="1:15" x14ac:dyDescent="0.25">
      <c r="A133">
        <v>2023</v>
      </c>
      <c r="B133" t="s">
        <v>19</v>
      </c>
      <c r="C133" s="5" t="s">
        <v>21</v>
      </c>
      <c r="D133" s="1" t="s">
        <v>16</v>
      </c>
      <c r="E133" s="12">
        <v>147</v>
      </c>
      <c r="F133" s="8" t="s">
        <v>47</v>
      </c>
      <c r="G133">
        <f t="shared" ref="G133" si="134">SUM($E131:$E133)</f>
        <v>1940</v>
      </c>
      <c r="H133" s="4">
        <f>IFERROR(E131/(E131+E133),0)</f>
        <v>0.92422680412371139</v>
      </c>
      <c r="I133" s="4">
        <f>IFERROR((E131+E132)/(G131),0)</f>
        <v>0.92422680412371139</v>
      </c>
      <c r="J133" s="4">
        <v>0.9</v>
      </c>
      <c r="K133" t="s">
        <v>13</v>
      </c>
      <c r="L133" t="s">
        <v>14</v>
      </c>
      <c r="M133">
        <f>IF(K131="Y",(E131+E133),E131)</f>
        <v>1793</v>
      </c>
      <c r="N133" s="1">
        <v>45565</v>
      </c>
      <c r="O133" s="4">
        <f t="shared" si="131"/>
        <v>7.5773195876288654E-2</v>
      </c>
    </row>
    <row r="134" spans="1:15" x14ac:dyDescent="0.25">
      <c r="A134">
        <v>2023</v>
      </c>
      <c r="B134" t="s">
        <v>19</v>
      </c>
      <c r="C134" s="5" t="s">
        <v>30</v>
      </c>
      <c r="D134" s="1" t="s">
        <v>12</v>
      </c>
      <c r="E134" s="12">
        <v>262</v>
      </c>
      <c r="F134" s="8" t="s">
        <v>46</v>
      </c>
      <c r="G134">
        <f t="shared" ref="G134" si="135">SUM($E134:$E136)</f>
        <v>301</v>
      </c>
      <c r="H134" s="4">
        <f>IFERROR(E134/(E134+E136),0)</f>
        <v>0.87043189368770768</v>
      </c>
      <c r="I134" s="4">
        <f>IFERROR((E134+E135)/(G134),0)</f>
        <v>0.87043189368770768</v>
      </c>
      <c r="J134" s="4">
        <v>0.9</v>
      </c>
      <c r="K134" t="s">
        <v>13</v>
      </c>
      <c r="L134" t="s">
        <v>17</v>
      </c>
      <c r="M134">
        <f>IF(K134="Y",(E134+E136),E134)</f>
        <v>262</v>
      </c>
      <c r="N134" s="1">
        <v>45565</v>
      </c>
      <c r="O134" s="4">
        <f t="shared" si="131"/>
        <v>0.87043189368770768</v>
      </c>
    </row>
    <row r="135" spans="1:15" x14ac:dyDescent="0.25">
      <c r="A135">
        <v>2023</v>
      </c>
      <c r="B135" t="s">
        <v>19</v>
      </c>
      <c r="C135" s="5" t="s">
        <v>30</v>
      </c>
      <c r="D135" s="1" t="s">
        <v>15</v>
      </c>
      <c r="E135" s="12">
        <v>0</v>
      </c>
      <c r="F135" s="8" t="s">
        <v>46</v>
      </c>
      <c r="G135">
        <f t="shared" ref="G135" si="136">SUM($E134:$E136)</f>
        <v>301</v>
      </c>
      <c r="H135" s="4">
        <f>IFERROR(E134/(E134+E136),0)</f>
        <v>0.87043189368770768</v>
      </c>
      <c r="I135" s="4">
        <f>IFERROR((E134+E135)/(G134),0)</f>
        <v>0.87043189368770768</v>
      </c>
      <c r="J135" s="4">
        <v>0.9</v>
      </c>
      <c r="K135" t="s">
        <v>13</v>
      </c>
      <c r="L135" t="s">
        <v>17</v>
      </c>
      <c r="M135">
        <f>IF(K134="Y",(E134+E136),E134)</f>
        <v>262</v>
      </c>
      <c r="N135" s="1">
        <v>45565</v>
      </c>
      <c r="O135" s="4">
        <f t="shared" si="131"/>
        <v>0</v>
      </c>
    </row>
    <row r="136" spans="1:15" x14ac:dyDescent="0.25">
      <c r="A136">
        <v>2023</v>
      </c>
      <c r="B136" t="s">
        <v>19</v>
      </c>
      <c r="C136" s="5" t="s">
        <v>30</v>
      </c>
      <c r="D136" s="1" t="s">
        <v>16</v>
      </c>
      <c r="E136" s="12">
        <v>39</v>
      </c>
      <c r="F136" s="8" t="s">
        <v>46</v>
      </c>
      <c r="G136">
        <f t="shared" ref="G136" si="137">SUM($E134:$E136)</f>
        <v>301</v>
      </c>
      <c r="H136" s="4">
        <f>IFERROR(E134/(E134+E136),0)</f>
        <v>0.87043189368770768</v>
      </c>
      <c r="I136" s="4">
        <f>IFERROR((E134+E135)/(G134),0)</f>
        <v>0.87043189368770768</v>
      </c>
      <c r="J136" s="4">
        <v>0.9</v>
      </c>
      <c r="K136" t="s">
        <v>13</v>
      </c>
      <c r="L136" t="s">
        <v>17</v>
      </c>
      <c r="M136">
        <f>IF(K134="Y",(E134+E136),E134)</f>
        <v>262</v>
      </c>
      <c r="N136" s="1">
        <v>45565</v>
      </c>
      <c r="O136" s="4">
        <f t="shared" si="131"/>
        <v>0.12956810631229235</v>
      </c>
    </row>
    <row r="137" spans="1:15" x14ac:dyDescent="0.25">
      <c r="A137">
        <v>2023</v>
      </c>
      <c r="B137" t="s">
        <v>19</v>
      </c>
      <c r="C137" s="5" t="s">
        <v>22</v>
      </c>
      <c r="D137" s="1" t="s">
        <v>12</v>
      </c>
      <c r="E137" s="12">
        <v>1425</v>
      </c>
      <c r="F137" s="8" t="s">
        <v>47</v>
      </c>
      <c r="G137">
        <f t="shared" ref="G137" si="138">SUM($E137:$E139)</f>
        <v>1510</v>
      </c>
      <c r="H137" s="4">
        <f>IFERROR(E137/(E137+E139),0)</f>
        <v>0.94370860927152322</v>
      </c>
      <c r="I137" s="4">
        <f>IFERROR((E137+E138)/(G137),0)</f>
        <v>0.94370860927152322</v>
      </c>
      <c r="J137" s="4">
        <v>0.9</v>
      </c>
      <c r="K137" t="s">
        <v>13</v>
      </c>
      <c r="L137" t="s">
        <v>14</v>
      </c>
      <c r="M137">
        <f>IF(K137="Y",(E137+E139),E137)</f>
        <v>1425</v>
      </c>
      <c r="N137" s="1">
        <v>45565</v>
      </c>
      <c r="O137" s="4">
        <f t="shared" si="131"/>
        <v>0.94370860927152322</v>
      </c>
    </row>
    <row r="138" spans="1:15" x14ac:dyDescent="0.25">
      <c r="A138">
        <v>2023</v>
      </c>
      <c r="B138" t="s">
        <v>19</v>
      </c>
      <c r="C138" s="5" t="s">
        <v>22</v>
      </c>
      <c r="D138" s="1" t="s">
        <v>15</v>
      </c>
      <c r="E138" s="12">
        <v>0</v>
      </c>
      <c r="F138" s="8" t="s">
        <v>47</v>
      </c>
      <c r="G138">
        <f t="shared" ref="G138" si="139">SUM($E137:$E139)</f>
        <v>1510</v>
      </c>
      <c r="H138" s="4">
        <f>IFERROR(E137/(E137+E139),0)</f>
        <v>0.94370860927152322</v>
      </c>
      <c r="I138" s="4">
        <f>IFERROR((E137+E138)/(G137),0)</f>
        <v>0.94370860927152322</v>
      </c>
      <c r="J138" s="4">
        <v>0.9</v>
      </c>
      <c r="K138" t="s">
        <v>13</v>
      </c>
      <c r="L138" t="s">
        <v>14</v>
      </c>
      <c r="M138">
        <f>IF(K137="Y",(E137+E139),E137)</f>
        <v>1425</v>
      </c>
      <c r="N138" s="1">
        <v>45565</v>
      </c>
      <c r="O138" s="4">
        <f t="shared" si="131"/>
        <v>0</v>
      </c>
    </row>
    <row r="139" spans="1:15" x14ac:dyDescent="0.25">
      <c r="A139">
        <v>2023</v>
      </c>
      <c r="B139" t="s">
        <v>19</v>
      </c>
      <c r="C139" s="5" t="s">
        <v>22</v>
      </c>
      <c r="D139" s="1" t="s">
        <v>16</v>
      </c>
      <c r="E139" s="12">
        <v>85</v>
      </c>
      <c r="F139" s="8" t="s">
        <v>47</v>
      </c>
      <c r="G139">
        <f t="shared" ref="G139" si="140">SUM($E137:$E139)</f>
        <v>1510</v>
      </c>
      <c r="H139" s="4">
        <f>IFERROR(E137/(E137+E139),0)</f>
        <v>0.94370860927152322</v>
      </c>
      <c r="I139" s="4">
        <f>IFERROR((E137+E138)/(G137),0)</f>
        <v>0.94370860927152322</v>
      </c>
      <c r="J139" s="4">
        <v>0.9</v>
      </c>
      <c r="K139" t="s">
        <v>13</v>
      </c>
      <c r="L139" t="s">
        <v>14</v>
      </c>
      <c r="M139">
        <f>IF(K137="Y",(E137+E139),E137)</f>
        <v>1425</v>
      </c>
      <c r="N139" s="1">
        <v>45565</v>
      </c>
      <c r="O139" s="4">
        <f t="shared" si="131"/>
        <v>5.6291390728476824E-2</v>
      </c>
    </row>
    <row r="140" spans="1:15" x14ac:dyDescent="0.25">
      <c r="A140">
        <v>2023</v>
      </c>
      <c r="B140" t="s">
        <v>19</v>
      </c>
      <c r="C140" s="5" t="s">
        <v>34</v>
      </c>
      <c r="D140" s="1" t="s">
        <v>12</v>
      </c>
      <c r="E140" s="12">
        <v>345</v>
      </c>
      <c r="F140" s="8" t="s">
        <v>46</v>
      </c>
      <c r="G140">
        <f t="shared" ref="G140" si="141">SUM($E140:$E142)</f>
        <v>390</v>
      </c>
      <c r="H140" s="4">
        <f>IFERROR(E140/(E140+E142),0)</f>
        <v>0.88461538461538458</v>
      </c>
      <c r="I140" s="4">
        <f>IFERROR((E140+E141)/(G140),0)</f>
        <v>0.88461538461538458</v>
      </c>
      <c r="J140" s="4">
        <v>0.9</v>
      </c>
      <c r="K140" t="s">
        <v>13</v>
      </c>
      <c r="L140" t="s">
        <v>17</v>
      </c>
      <c r="M140">
        <f>IF(K140="Y",(E140+E142),E140)</f>
        <v>345</v>
      </c>
      <c r="N140" s="1">
        <v>45565</v>
      </c>
      <c r="O140" s="4">
        <f t="shared" si="131"/>
        <v>0.88461538461538458</v>
      </c>
    </row>
    <row r="141" spans="1:15" x14ac:dyDescent="0.25">
      <c r="A141">
        <v>2023</v>
      </c>
      <c r="B141" t="s">
        <v>19</v>
      </c>
      <c r="C141" s="5" t="s">
        <v>34</v>
      </c>
      <c r="D141" s="1" t="s">
        <v>15</v>
      </c>
      <c r="E141" s="12">
        <v>0</v>
      </c>
      <c r="F141" s="8" t="s">
        <v>46</v>
      </c>
      <c r="G141">
        <f t="shared" ref="G141" si="142">SUM($E140:$E142)</f>
        <v>390</v>
      </c>
      <c r="H141" s="4">
        <f>IFERROR(E140/(E140+E142),0)</f>
        <v>0.88461538461538458</v>
      </c>
      <c r="I141" s="4">
        <f>IFERROR((E140+E141)/(G140),0)</f>
        <v>0.88461538461538458</v>
      </c>
      <c r="J141" s="4">
        <v>0.9</v>
      </c>
      <c r="K141" t="s">
        <v>13</v>
      </c>
      <c r="L141" t="s">
        <v>17</v>
      </c>
      <c r="M141">
        <f>IF(K140="Y",(E140+E142),E140)</f>
        <v>345</v>
      </c>
      <c r="N141" s="1">
        <v>45565</v>
      </c>
      <c r="O141" s="4">
        <f t="shared" si="131"/>
        <v>0</v>
      </c>
    </row>
    <row r="142" spans="1:15" x14ac:dyDescent="0.25">
      <c r="A142">
        <v>2023</v>
      </c>
      <c r="B142" t="s">
        <v>19</v>
      </c>
      <c r="C142" s="5" t="s">
        <v>34</v>
      </c>
      <c r="D142" s="1" t="s">
        <v>16</v>
      </c>
      <c r="E142" s="12">
        <v>45</v>
      </c>
      <c r="F142" s="8" t="s">
        <v>46</v>
      </c>
      <c r="G142">
        <f t="shared" ref="G142" si="143">SUM($E140:$E142)</f>
        <v>390</v>
      </c>
      <c r="H142" s="4">
        <f>IFERROR(E140/(E140+E142),0)</f>
        <v>0.88461538461538458</v>
      </c>
      <c r="I142" s="4">
        <f>IFERROR((E140+E141)/(G140),0)</f>
        <v>0.88461538461538458</v>
      </c>
      <c r="J142" s="4">
        <v>0.9</v>
      </c>
      <c r="K142" t="s">
        <v>13</v>
      </c>
      <c r="L142" t="s">
        <v>17</v>
      </c>
      <c r="M142">
        <f>IF(K140="Y",(E140+E142),E140)</f>
        <v>345</v>
      </c>
      <c r="N142" s="1">
        <v>45565</v>
      </c>
      <c r="O142" s="4">
        <f t="shared" si="131"/>
        <v>0.11538461538461539</v>
      </c>
    </row>
    <row r="143" spans="1:15" x14ac:dyDescent="0.25">
      <c r="A143">
        <v>2023</v>
      </c>
      <c r="B143" t="s">
        <v>19</v>
      </c>
      <c r="C143" s="5" t="s">
        <v>37</v>
      </c>
      <c r="D143" s="1" t="s">
        <v>12</v>
      </c>
      <c r="E143" s="12">
        <v>109</v>
      </c>
      <c r="F143" s="8" t="s">
        <v>47</v>
      </c>
      <c r="G143">
        <f t="shared" ref="G143" si="144">SUM($E143:$E145)</f>
        <v>115</v>
      </c>
      <c r="H143" s="4">
        <f>IFERROR(E143/(E143+E145),0)</f>
        <v>0.94782608695652171</v>
      </c>
      <c r="I143" s="4">
        <f>IFERROR((E143+E144)/(G143),0)</f>
        <v>0.94782608695652171</v>
      </c>
      <c r="J143" s="4">
        <v>0.9</v>
      </c>
      <c r="K143" t="s">
        <v>13</v>
      </c>
      <c r="L143" t="s">
        <v>14</v>
      </c>
      <c r="M143">
        <f>IF(K143="Y",(E143+E145),E143)</f>
        <v>109</v>
      </c>
      <c r="N143" s="1">
        <v>45565</v>
      </c>
      <c r="O143" s="4">
        <f t="shared" si="131"/>
        <v>0.94782608695652171</v>
      </c>
    </row>
    <row r="144" spans="1:15" x14ac:dyDescent="0.25">
      <c r="A144">
        <v>2023</v>
      </c>
      <c r="B144" t="s">
        <v>19</v>
      </c>
      <c r="C144" s="5" t="s">
        <v>37</v>
      </c>
      <c r="D144" s="1" t="s">
        <v>15</v>
      </c>
      <c r="E144" s="12">
        <v>0</v>
      </c>
      <c r="F144" s="8" t="s">
        <v>47</v>
      </c>
      <c r="G144">
        <f t="shared" ref="G144" si="145">SUM($E143:$E145)</f>
        <v>115</v>
      </c>
      <c r="H144" s="4">
        <f>IFERROR(E143/(E143+E145),0)</f>
        <v>0.94782608695652171</v>
      </c>
      <c r="I144" s="4">
        <f>IFERROR((E143+E144)/(G143),0)</f>
        <v>0.94782608695652171</v>
      </c>
      <c r="J144" s="4">
        <v>0.9</v>
      </c>
      <c r="K144" t="s">
        <v>13</v>
      </c>
      <c r="L144" t="s">
        <v>14</v>
      </c>
      <c r="M144">
        <f>IF(K143="Y",(E143+E145),E143)</f>
        <v>109</v>
      </c>
      <c r="N144" s="1">
        <v>45565</v>
      </c>
      <c r="O144" s="4">
        <f t="shared" si="131"/>
        <v>0</v>
      </c>
    </row>
    <row r="145" spans="1:15" x14ac:dyDescent="0.25">
      <c r="A145">
        <v>2023</v>
      </c>
      <c r="B145" t="s">
        <v>19</v>
      </c>
      <c r="C145" s="5" t="s">
        <v>37</v>
      </c>
      <c r="D145" s="1" t="s">
        <v>16</v>
      </c>
      <c r="E145" s="12">
        <v>6</v>
      </c>
      <c r="F145" s="8" t="s">
        <v>47</v>
      </c>
      <c r="G145">
        <f t="shared" ref="G145" si="146">SUM($E143:$E145)</f>
        <v>115</v>
      </c>
      <c r="H145" s="4">
        <f>IFERROR(E143/(E143+E145),0)</f>
        <v>0.94782608695652171</v>
      </c>
      <c r="I145" s="4">
        <f>IFERROR((E143+E144)/(G143),0)</f>
        <v>0.94782608695652171</v>
      </c>
      <c r="J145" s="4">
        <v>0.9</v>
      </c>
      <c r="K145" t="s">
        <v>13</v>
      </c>
      <c r="L145" t="s">
        <v>14</v>
      </c>
      <c r="M145">
        <f>IF(K143="Y",(E143+E145),E143)</f>
        <v>109</v>
      </c>
      <c r="N145" s="1">
        <v>45565</v>
      </c>
      <c r="O145" s="4">
        <f t="shared" si="131"/>
        <v>5.2173913043478258E-2</v>
      </c>
    </row>
    <row r="146" spans="1:15" x14ac:dyDescent="0.25">
      <c r="A146">
        <v>2023</v>
      </c>
      <c r="B146" t="s">
        <v>19</v>
      </c>
      <c r="C146" s="5" t="s">
        <v>43</v>
      </c>
      <c r="D146" s="1" t="s">
        <v>12</v>
      </c>
      <c r="E146" s="12">
        <v>103</v>
      </c>
      <c r="F146" s="8" t="s">
        <v>44</v>
      </c>
      <c r="G146">
        <f t="shared" ref="G146" si="147">SUM($E146:$E148)</f>
        <v>140</v>
      </c>
      <c r="H146" s="4">
        <f>IFERROR(E146/(E146+E148),0)</f>
        <v>0.73571428571428577</v>
      </c>
      <c r="I146" s="4">
        <f>IFERROR((E146+E147)/(G146),0)</f>
        <v>0.73571428571428577</v>
      </c>
      <c r="J146" s="4">
        <v>0.9</v>
      </c>
      <c r="K146" t="s">
        <v>13</v>
      </c>
      <c r="L146" t="s">
        <v>17</v>
      </c>
      <c r="M146">
        <f>IF(K146="Y",(E146+E148),E146)</f>
        <v>103</v>
      </c>
      <c r="N146" s="1">
        <v>45565</v>
      </c>
      <c r="O146" s="4">
        <f t="shared" si="131"/>
        <v>0.73571428571428577</v>
      </c>
    </row>
    <row r="147" spans="1:15" x14ac:dyDescent="0.25">
      <c r="A147">
        <v>2023</v>
      </c>
      <c r="B147" t="s">
        <v>19</v>
      </c>
      <c r="C147" s="5" t="s">
        <v>43</v>
      </c>
      <c r="D147" s="1" t="s">
        <v>15</v>
      </c>
      <c r="E147" s="12">
        <v>0</v>
      </c>
      <c r="F147" s="8" t="s">
        <v>44</v>
      </c>
      <c r="G147">
        <f t="shared" ref="G147" si="148">SUM($E146:$E148)</f>
        <v>140</v>
      </c>
      <c r="H147" s="4">
        <f>IFERROR(E146/(E146+E148),0)</f>
        <v>0.73571428571428577</v>
      </c>
      <c r="I147" s="4">
        <f>IFERROR((E146+E147)/(G146),0)</f>
        <v>0.73571428571428577</v>
      </c>
      <c r="J147" s="4">
        <v>0.9</v>
      </c>
      <c r="K147" t="s">
        <v>13</v>
      </c>
      <c r="L147" t="s">
        <v>17</v>
      </c>
      <c r="M147">
        <f>IF(K146="Y",(E146+E148),E146)</f>
        <v>103</v>
      </c>
      <c r="N147" s="1">
        <v>45565</v>
      </c>
      <c r="O147" s="4">
        <f t="shared" si="131"/>
        <v>0</v>
      </c>
    </row>
    <row r="148" spans="1:15" x14ac:dyDescent="0.25">
      <c r="A148">
        <v>2023</v>
      </c>
      <c r="B148" t="s">
        <v>19</v>
      </c>
      <c r="C148" s="5" t="s">
        <v>43</v>
      </c>
      <c r="D148" s="1" t="s">
        <v>16</v>
      </c>
      <c r="E148" s="12">
        <v>37</v>
      </c>
      <c r="F148" s="8" t="s">
        <v>44</v>
      </c>
      <c r="G148">
        <f t="shared" ref="G148" si="149">SUM($E146:$E148)</f>
        <v>140</v>
      </c>
      <c r="H148" s="4">
        <f>IFERROR(E146/(E146+E148),0)</f>
        <v>0.73571428571428577</v>
      </c>
      <c r="I148" s="4">
        <f>IFERROR((E146+E147)/(G146),0)</f>
        <v>0.73571428571428577</v>
      </c>
      <c r="J148" s="4">
        <v>0.9</v>
      </c>
      <c r="K148" t="s">
        <v>13</v>
      </c>
      <c r="L148" t="s">
        <v>17</v>
      </c>
      <c r="M148">
        <f>IF(K146="Y",(E146+E148),E146)</f>
        <v>103</v>
      </c>
      <c r="N148" s="1">
        <v>45565</v>
      </c>
      <c r="O148" s="4">
        <f t="shared" si="131"/>
        <v>0.26428571428571429</v>
      </c>
    </row>
    <row r="149" spans="1:15" x14ac:dyDescent="0.25">
      <c r="A149">
        <v>2023</v>
      </c>
      <c r="B149" t="s">
        <v>19</v>
      </c>
      <c r="C149" s="5" t="s">
        <v>23</v>
      </c>
      <c r="D149" s="1" t="s">
        <v>12</v>
      </c>
      <c r="E149" s="12">
        <v>499</v>
      </c>
      <c r="F149" s="8" t="s">
        <v>48</v>
      </c>
      <c r="G149">
        <f t="shared" ref="G149" si="150">SUM($E149:$E151)</f>
        <v>626</v>
      </c>
      <c r="H149" s="4">
        <f>IFERROR(E149/(E149+E151),0)</f>
        <v>0.79712460063897761</v>
      </c>
      <c r="I149" s="4">
        <f>IFERROR((E149+E150)/(G149),0)</f>
        <v>0.79712460063897761</v>
      </c>
      <c r="J149" s="4">
        <v>0.9</v>
      </c>
      <c r="K149" t="s">
        <v>13</v>
      </c>
      <c r="L149" t="s">
        <v>17</v>
      </c>
      <c r="M149">
        <f>IF(K149="Y",(E149+E151),E149)</f>
        <v>499</v>
      </c>
      <c r="N149" s="1">
        <v>45565</v>
      </c>
      <c r="O149" s="4">
        <f t="shared" si="131"/>
        <v>0.79712460063897761</v>
      </c>
    </row>
    <row r="150" spans="1:15" x14ac:dyDescent="0.25">
      <c r="A150">
        <v>2023</v>
      </c>
      <c r="B150" t="s">
        <v>19</v>
      </c>
      <c r="C150" s="5" t="s">
        <v>23</v>
      </c>
      <c r="D150" s="1" t="s">
        <v>15</v>
      </c>
      <c r="E150" s="12">
        <v>0</v>
      </c>
      <c r="F150" s="8" t="s">
        <v>48</v>
      </c>
      <c r="G150">
        <f t="shared" ref="G150" si="151">SUM($E149:$E151)</f>
        <v>626</v>
      </c>
      <c r="H150" s="4">
        <f>IFERROR(E149/(E149+E151),0)</f>
        <v>0.79712460063897761</v>
      </c>
      <c r="I150" s="4">
        <f>IFERROR((E149+E150)/(G149),0)</f>
        <v>0.79712460063897761</v>
      </c>
      <c r="J150" s="4">
        <v>0.9</v>
      </c>
      <c r="K150" t="s">
        <v>13</v>
      </c>
      <c r="L150" t="s">
        <v>17</v>
      </c>
      <c r="M150">
        <f>IF(K149="Y",(E149+E151),E149)</f>
        <v>499</v>
      </c>
      <c r="N150" s="1">
        <v>45565</v>
      </c>
      <c r="O150" s="4">
        <f t="shared" si="131"/>
        <v>0</v>
      </c>
    </row>
    <row r="151" spans="1:15" x14ac:dyDescent="0.25">
      <c r="A151">
        <v>2023</v>
      </c>
      <c r="B151" t="s">
        <v>19</v>
      </c>
      <c r="C151" s="5" t="s">
        <v>23</v>
      </c>
      <c r="D151" s="1" t="s">
        <v>16</v>
      </c>
      <c r="E151" s="12">
        <v>127</v>
      </c>
      <c r="F151" s="8" t="s">
        <v>48</v>
      </c>
      <c r="G151">
        <f t="shared" ref="G151" si="152">SUM($E149:$E151)</f>
        <v>626</v>
      </c>
      <c r="H151" s="4">
        <f>IFERROR(E149/(E149+E151),0)</f>
        <v>0.79712460063897761</v>
      </c>
      <c r="I151" s="4">
        <f>IFERROR((E149+E150)/(G149),0)</f>
        <v>0.79712460063897761</v>
      </c>
      <c r="J151" s="4">
        <v>0.9</v>
      </c>
      <c r="K151" t="s">
        <v>13</v>
      </c>
      <c r="L151" t="s">
        <v>17</v>
      </c>
      <c r="M151">
        <f>IF(K149="Y",(E149+E151),E149)</f>
        <v>499</v>
      </c>
      <c r="N151" s="1">
        <v>45565</v>
      </c>
      <c r="O151" s="4">
        <f t="shared" si="131"/>
        <v>0.20287539936102236</v>
      </c>
    </row>
    <row r="152" spans="1:15" x14ac:dyDescent="0.25">
      <c r="A152">
        <v>2023</v>
      </c>
      <c r="B152" t="s">
        <v>19</v>
      </c>
      <c r="C152" s="5" t="s">
        <v>31</v>
      </c>
      <c r="D152" s="1" t="s">
        <v>12</v>
      </c>
      <c r="E152" s="12">
        <v>209</v>
      </c>
      <c r="F152" s="8" t="s">
        <v>49</v>
      </c>
      <c r="G152">
        <f t="shared" ref="G152" si="153">SUM($E152:$E154)</f>
        <v>260</v>
      </c>
      <c r="H152" s="4">
        <f>IFERROR(E152/(E152+E154),0)</f>
        <v>0.80384615384615388</v>
      </c>
      <c r="I152" s="4">
        <f>IFERROR((E152+E153)/(G152),0)</f>
        <v>0.80384615384615388</v>
      </c>
      <c r="J152" s="4">
        <v>0.9</v>
      </c>
      <c r="K152" t="s">
        <v>13</v>
      </c>
      <c r="L152" t="s">
        <v>17</v>
      </c>
      <c r="M152">
        <f>IF(K152="Y",(E152+E154),E152)</f>
        <v>209</v>
      </c>
      <c r="N152" s="1">
        <v>45565</v>
      </c>
      <c r="O152" s="4">
        <f t="shared" si="131"/>
        <v>0.80384615384615388</v>
      </c>
    </row>
    <row r="153" spans="1:15" x14ac:dyDescent="0.25">
      <c r="A153">
        <v>2023</v>
      </c>
      <c r="B153" t="s">
        <v>19</v>
      </c>
      <c r="C153" s="5" t="s">
        <v>31</v>
      </c>
      <c r="D153" s="1" t="s">
        <v>15</v>
      </c>
      <c r="E153" s="12">
        <v>0</v>
      </c>
      <c r="F153" s="8" t="s">
        <v>49</v>
      </c>
      <c r="G153">
        <f t="shared" ref="G153" si="154">SUM($E152:$E154)</f>
        <v>260</v>
      </c>
      <c r="H153" s="4">
        <f>IFERROR(E152/(E152+E154),0)</f>
        <v>0.80384615384615388</v>
      </c>
      <c r="I153" s="4">
        <f>IFERROR((E152+E153)/(G152),0)</f>
        <v>0.80384615384615388</v>
      </c>
      <c r="J153" s="4">
        <v>0.9</v>
      </c>
      <c r="K153" t="s">
        <v>13</v>
      </c>
      <c r="L153" t="s">
        <v>17</v>
      </c>
      <c r="M153">
        <f>IF(K152="Y",(E152+E154),E152)</f>
        <v>209</v>
      </c>
      <c r="N153" s="1">
        <v>45565</v>
      </c>
      <c r="O153" s="4">
        <f t="shared" si="131"/>
        <v>0</v>
      </c>
    </row>
    <row r="154" spans="1:15" x14ac:dyDescent="0.25">
      <c r="A154">
        <v>2023</v>
      </c>
      <c r="B154" t="s">
        <v>19</v>
      </c>
      <c r="C154" s="5" t="s">
        <v>31</v>
      </c>
      <c r="D154" s="1" t="s">
        <v>16</v>
      </c>
      <c r="E154" s="12">
        <v>51</v>
      </c>
      <c r="F154" s="8" t="s">
        <v>49</v>
      </c>
      <c r="G154">
        <f t="shared" ref="G154" si="155">SUM($E152:$E154)</f>
        <v>260</v>
      </c>
      <c r="H154" s="4">
        <f>IFERROR(E152/(E152+E154),0)</f>
        <v>0.80384615384615388</v>
      </c>
      <c r="I154" s="4">
        <f>IFERROR((E152+E153)/(G152),0)</f>
        <v>0.80384615384615388</v>
      </c>
      <c r="J154" s="4">
        <v>0.9</v>
      </c>
      <c r="K154" t="s">
        <v>13</v>
      </c>
      <c r="L154" t="s">
        <v>17</v>
      </c>
      <c r="M154">
        <f>IF(K152="Y",(E152+E154),E152)</f>
        <v>209</v>
      </c>
      <c r="N154" s="1">
        <v>45565</v>
      </c>
      <c r="O154" s="4">
        <f t="shared" si="131"/>
        <v>0.19615384615384615</v>
      </c>
    </row>
    <row r="155" spans="1:15" x14ac:dyDescent="0.25">
      <c r="A155">
        <v>2023</v>
      </c>
      <c r="B155" t="s">
        <v>19</v>
      </c>
      <c r="C155" s="5" t="s">
        <v>24</v>
      </c>
      <c r="D155" s="1" t="s">
        <v>12</v>
      </c>
      <c r="E155" s="12">
        <v>483</v>
      </c>
      <c r="F155" s="8" t="s">
        <v>50</v>
      </c>
      <c r="G155">
        <f t="shared" ref="G155" si="156">SUM($E155:$E157)</f>
        <v>575</v>
      </c>
      <c r="H155" s="4">
        <f>IFERROR(E155/(E155+E157),0)</f>
        <v>0.84</v>
      </c>
      <c r="I155" s="4">
        <f>IFERROR((E155+E156)/(G155),0)</f>
        <v>0.84</v>
      </c>
      <c r="J155" s="4">
        <v>0.9</v>
      </c>
      <c r="K155" t="s">
        <v>13</v>
      </c>
      <c r="L155" t="s">
        <v>17</v>
      </c>
      <c r="M155">
        <f>IF(K155="Y",(E155+E157),E155)</f>
        <v>483</v>
      </c>
      <c r="N155" s="1">
        <v>45565</v>
      </c>
      <c r="O155" s="4">
        <f t="shared" si="131"/>
        <v>0.84</v>
      </c>
    </row>
    <row r="156" spans="1:15" x14ac:dyDescent="0.25">
      <c r="A156">
        <v>2023</v>
      </c>
      <c r="B156" t="s">
        <v>19</v>
      </c>
      <c r="C156" s="5" t="s">
        <v>24</v>
      </c>
      <c r="D156" s="1" t="s">
        <v>15</v>
      </c>
      <c r="E156" s="12">
        <v>0</v>
      </c>
      <c r="F156" s="8" t="s">
        <v>50</v>
      </c>
      <c r="G156">
        <f t="shared" ref="G156" si="157">SUM($E155:$E157)</f>
        <v>575</v>
      </c>
      <c r="H156" s="4">
        <f>IFERROR(E155/(E155+E157),0)</f>
        <v>0.84</v>
      </c>
      <c r="I156" s="4">
        <f>IFERROR((E155+E156)/(G155),0)</f>
        <v>0.84</v>
      </c>
      <c r="J156" s="4">
        <v>0.9</v>
      </c>
      <c r="K156" t="s">
        <v>13</v>
      </c>
      <c r="L156" t="s">
        <v>17</v>
      </c>
      <c r="M156">
        <f>IF(K155="Y",(E155+E157),E155)</f>
        <v>483</v>
      </c>
      <c r="N156" s="1">
        <v>45565</v>
      </c>
      <c r="O156" s="4">
        <f t="shared" si="131"/>
        <v>0</v>
      </c>
    </row>
    <row r="157" spans="1:15" x14ac:dyDescent="0.25">
      <c r="A157">
        <v>2023</v>
      </c>
      <c r="B157" t="s">
        <v>19</v>
      </c>
      <c r="C157" s="5" t="s">
        <v>24</v>
      </c>
      <c r="D157" s="1" t="s">
        <v>16</v>
      </c>
      <c r="E157" s="12">
        <v>92</v>
      </c>
      <c r="F157" s="8" t="s">
        <v>50</v>
      </c>
      <c r="G157">
        <f t="shared" ref="G157" si="158">SUM($E155:$E157)</f>
        <v>575</v>
      </c>
      <c r="H157" s="4">
        <f>IFERROR(E155/(E155+E157),0)</f>
        <v>0.84</v>
      </c>
      <c r="I157" s="4">
        <f>IFERROR((E155+E156)/(G155),0)</f>
        <v>0.84</v>
      </c>
      <c r="J157" s="4">
        <v>0.9</v>
      </c>
      <c r="K157" t="s">
        <v>13</v>
      </c>
      <c r="L157" t="s">
        <v>17</v>
      </c>
      <c r="M157">
        <f>IF(K155="Y",(E155+E157),E155)</f>
        <v>483</v>
      </c>
      <c r="N157" s="1">
        <v>45565</v>
      </c>
      <c r="O157" s="4">
        <f t="shared" si="131"/>
        <v>0.16</v>
      </c>
    </row>
    <row r="158" spans="1:15" x14ac:dyDescent="0.25">
      <c r="A158">
        <v>2023</v>
      </c>
      <c r="B158" t="s">
        <v>19</v>
      </c>
      <c r="C158" s="5" t="s">
        <v>35</v>
      </c>
      <c r="D158" s="1" t="s">
        <v>12</v>
      </c>
      <c r="E158" s="12">
        <v>76</v>
      </c>
      <c r="F158" s="8" t="s">
        <v>51</v>
      </c>
      <c r="G158">
        <f t="shared" ref="G158" si="159">SUM($E158:$E160)</f>
        <v>90</v>
      </c>
      <c r="H158" s="4">
        <f>IFERROR(E158/(E158+E160),0)</f>
        <v>0.84444444444444444</v>
      </c>
      <c r="I158" s="4">
        <f>IFERROR((E158+E159)/(G158),0)</f>
        <v>0.84444444444444444</v>
      </c>
      <c r="J158" s="4">
        <v>0.5</v>
      </c>
      <c r="K158" t="s">
        <v>13</v>
      </c>
      <c r="L158" t="s">
        <v>14</v>
      </c>
      <c r="M158">
        <f>IF(K158="Y",(E158+E160),E158)</f>
        <v>76</v>
      </c>
      <c r="N158" s="1">
        <v>45565</v>
      </c>
      <c r="O158" s="4">
        <f t="shared" si="131"/>
        <v>0.84444444444444444</v>
      </c>
    </row>
    <row r="159" spans="1:15" x14ac:dyDescent="0.25">
      <c r="A159">
        <v>2023</v>
      </c>
      <c r="B159" t="s">
        <v>19</v>
      </c>
      <c r="C159" s="5" t="s">
        <v>35</v>
      </c>
      <c r="D159" s="1" t="s">
        <v>15</v>
      </c>
      <c r="E159" s="12">
        <v>0</v>
      </c>
      <c r="F159" s="8" t="s">
        <v>51</v>
      </c>
      <c r="G159">
        <f t="shared" ref="G159" si="160">SUM($E158:$E160)</f>
        <v>90</v>
      </c>
      <c r="H159" s="4">
        <f>IFERROR(E158/(E158+E160),0)</f>
        <v>0.84444444444444444</v>
      </c>
      <c r="I159" s="4">
        <f>IFERROR((E158+E159)/(G158),0)</f>
        <v>0.84444444444444444</v>
      </c>
      <c r="J159" s="4">
        <v>0.5</v>
      </c>
      <c r="K159" t="s">
        <v>13</v>
      </c>
      <c r="L159" t="s">
        <v>14</v>
      </c>
      <c r="M159">
        <f>IF(K158="Y",(E158+E160),E158)</f>
        <v>76</v>
      </c>
      <c r="N159" s="1">
        <v>45565</v>
      </c>
      <c r="O159" s="4">
        <f t="shared" si="131"/>
        <v>0</v>
      </c>
    </row>
    <row r="160" spans="1:15" x14ac:dyDescent="0.25">
      <c r="A160">
        <v>2023</v>
      </c>
      <c r="B160" t="s">
        <v>19</v>
      </c>
      <c r="C160" s="5" t="s">
        <v>35</v>
      </c>
      <c r="D160" s="1" t="s">
        <v>16</v>
      </c>
      <c r="E160" s="12">
        <v>14</v>
      </c>
      <c r="F160" s="8" t="s">
        <v>51</v>
      </c>
      <c r="G160">
        <f t="shared" ref="G160" si="161">SUM($E158:$E160)</f>
        <v>90</v>
      </c>
      <c r="H160" s="4">
        <f>IFERROR(E158/(E158+E160),0)</f>
        <v>0.84444444444444444</v>
      </c>
      <c r="I160" s="4">
        <f>IFERROR((E158+E159)/(G158),0)</f>
        <v>0.84444444444444444</v>
      </c>
      <c r="J160" s="4">
        <v>0.5</v>
      </c>
      <c r="K160" t="s">
        <v>13</v>
      </c>
      <c r="L160" t="s">
        <v>14</v>
      </c>
      <c r="M160">
        <f>IF(K158="Y",(E158+E160),E158)</f>
        <v>76</v>
      </c>
      <c r="N160" s="1">
        <v>45565</v>
      </c>
      <c r="O160" s="4">
        <f t="shared" si="131"/>
        <v>0.15555555555555556</v>
      </c>
    </row>
    <row r="161" spans="1:15" x14ac:dyDescent="0.25">
      <c r="A161">
        <v>2023</v>
      </c>
      <c r="B161" t="s">
        <v>19</v>
      </c>
      <c r="C161" s="5" t="s">
        <v>38</v>
      </c>
      <c r="D161" s="1" t="s">
        <v>12</v>
      </c>
      <c r="E161" s="12">
        <v>26</v>
      </c>
      <c r="F161" s="8" t="s">
        <v>50</v>
      </c>
      <c r="G161">
        <f t="shared" ref="G161" si="162">SUM($E161:$E163)</f>
        <v>28</v>
      </c>
      <c r="H161" s="4">
        <f>IFERROR(E161/(E161+E163),0)</f>
        <v>0.9285714285714286</v>
      </c>
      <c r="I161" s="4">
        <f>IFERROR((E161+E162)/(G161),0)</f>
        <v>0.9285714285714286</v>
      </c>
      <c r="J161" s="4">
        <v>0.5</v>
      </c>
      <c r="K161" t="s">
        <v>13</v>
      </c>
      <c r="L161" t="s">
        <v>14</v>
      </c>
      <c r="M161">
        <f>IF(K161="Y",(E161+E163),E161)</f>
        <v>26</v>
      </c>
      <c r="N161" s="1">
        <v>45565</v>
      </c>
      <c r="O161" s="4">
        <f t="shared" si="131"/>
        <v>0.9285714285714286</v>
      </c>
    </row>
    <row r="162" spans="1:15" x14ac:dyDescent="0.25">
      <c r="A162">
        <v>2023</v>
      </c>
      <c r="B162" t="s">
        <v>19</v>
      </c>
      <c r="C162" s="5" t="s">
        <v>38</v>
      </c>
      <c r="D162" s="1" t="s">
        <v>15</v>
      </c>
      <c r="E162" s="12">
        <v>0</v>
      </c>
      <c r="F162" s="8" t="s">
        <v>50</v>
      </c>
      <c r="G162">
        <f t="shared" ref="G162" si="163">SUM($E161:$E163)</f>
        <v>28</v>
      </c>
      <c r="H162" s="4">
        <f>IFERROR(E161/(E161+E163),0)</f>
        <v>0.9285714285714286</v>
      </c>
      <c r="I162" s="4">
        <f>IFERROR((E161+E162)/(G161),0)</f>
        <v>0.9285714285714286</v>
      </c>
      <c r="J162" s="4">
        <v>0.5</v>
      </c>
      <c r="K162" t="s">
        <v>13</v>
      </c>
      <c r="L162" t="s">
        <v>14</v>
      </c>
      <c r="M162">
        <f>IF(K161="Y",(E161+E163),E161)</f>
        <v>26</v>
      </c>
      <c r="N162" s="1">
        <v>45565</v>
      </c>
      <c r="O162" s="4">
        <f t="shared" si="131"/>
        <v>0</v>
      </c>
    </row>
    <row r="163" spans="1:15" x14ac:dyDescent="0.25">
      <c r="A163">
        <v>2023</v>
      </c>
      <c r="B163" t="s">
        <v>19</v>
      </c>
      <c r="C163" s="5" t="s">
        <v>38</v>
      </c>
      <c r="D163" s="1" t="s">
        <v>16</v>
      </c>
      <c r="E163" s="12">
        <v>2</v>
      </c>
      <c r="F163" s="8" t="s">
        <v>50</v>
      </c>
      <c r="G163">
        <f t="shared" ref="G163" si="164">SUM($E161:$E163)</f>
        <v>28</v>
      </c>
      <c r="H163" s="4">
        <f>IFERROR(E161/(E161+E163),0)</f>
        <v>0.9285714285714286</v>
      </c>
      <c r="I163" s="4">
        <f>IFERROR((E161+E162)/(G161),0)</f>
        <v>0.9285714285714286</v>
      </c>
      <c r="J163" s="4">
        <v>0.5</v>
      </c>
      <c r="K163" t="s">
        <v>13</v>
      </c>
      <c r="L163" t="s">
        <v>14</v>
      </c>
      <c r="M163">
        <f>IF(K161="Y",(E161+E163),E161)</f>
        <v>26</v>
      </c>
      <c r="N163" s="1">
        <v>45565</v>
      </c>
      <c r="O163" s="4">
        <f t="shared" si="131"/>
        <v>7.1428571428571425E-2</v>
      </c>
    </row>
    <row r="164" spans="1:15" ht="14.25" customHeight="1" x14ac:dyDescent="0.25">
      <c r="A164">
        <v>2023</v>
      </c>
      <c r="B164" t="s">
        <v>19</v>
      </c>
      <c r="C164" s="5" t="s">
        <v>29</v>
      </c>
      <c r="D164" s="1" t="s">
        <v>12</v>
      </c>
      <c r="E164" s="12">
        <v>10</v>
      </c>
      <c r="F164" s="8" t="s">
        <v>44</v>
      </c>
      <c r="G164">
        <f t="shared" ref="G164" si="165">SUM($E164:$E166)</f>
        <v>12</v>
      </c>
      <c r="H164" s="4">
        <f>IFERROR(E164/(E164+E166),0)</f>
        <v>0.83333333333333337</v>
      </c>
      <c r="I164" s="4">
        <f>IFERROR((E164+E165)/(G164),0)</f>
        <v>0.83333333333333337</v>
      </c>
      <c r="J164" s="4">
        <v>0.9</v>
      </c>
      <c r="K164" t="s">
        <v>13</v>
      </c>
      <c r="L164" t="s">
        <v>17</v>
      </c>
      <c r="M164">
        <f>IF(K164="Y",(E164+E166),E164)</f>
        <v>10</v>
      </c>
      <c r="N164" s="1">
        <v>45565</v>
      </c>
      <c r="O164" s="4">
        <f t="shared" si="131"/>
        <v>0.83333333333333337</v>
      </c>
    </row>
    <row r="165" spans="1:15" ht="14.25" customHeight="1" x14ac:dyDescent="0.25">
      <c r="A165">
        <v>2023</v>
      </c>
      <c r="B165" t="s">
        <v>19</v>
      </c>
      <c r="C165" s="5" t="s">
        <v>29</v>
      </c>
      <c r="D165" s="1" t="s">
        <v>15</v>
      </c>
      <c r="E165" s="12">
        <v>0</v>
      </c>
      <c r="F165" s="8" t="s">
        <v>44</v>
      </c>
      <c r="G165">
        <f t="shared" ref="G165" si="166">SUM($E164:$E166)</f>
        <v>12</v>
      </c>
      <c r="H165" s="4">
        <f>IFERROR(E164/(E164+E166),0)</f>
        <v>0.83333333333333337</v>
      </c>
      <c r="I165" s="4">
        <f>IFERROR((E164+E165)/(G164),0)</f>
        <v>0.83333333333333337</v>
      </c>
      <c r="J165" s="4">
        <v>0.9</v>
      </c>
      <c r="K165" t="s">
        <v>13</v>
      </c>
      <c r="L165" t="s">
        <v>17</v>
      </c>
      <c r="M165">
        <f>IF(K164="Y",(E164+E166),E164)</f>
        <v>10</v>
      </c>
      <c r="N165" s="1">
        <v>45565</v>
      </c>
      <c r="O165" s="4">
        <f t="shared" si="131"/>
        <v>0</v>
      </c>
    </row>
    <row r="166" spans="1:15" ht="14.25" customHeight="1" x14ac:dyDescent="0.25">
      <c r="A166">
        <v>2023</v>
      </c>
      <c r="B166" t="s">
        <v>19</v>
      </c>
      <c r="C166" s="5" t="s">
        <v>29</v>
      </c>
      <c r="D166" s="1" t="s">
        <v>16</v>
      </c>
      <c r="E166" s="12">
        <v>2</v>
      </c>
      <c r="F166" s="8" t="s">
        <v>44</v>
      </c>
      <c r="G166">
        <f t="shared" ref="G166" si="167">SUM($E164:$E166)</f>
        <v>12</v>
      </c>
      <c r="H166" s="4">
        <f>IFERROR(E164/(E164+E166),0)</f>
        <v>0.83333333333333337</v>
      </c>
      <c r="I166" s="4">
        <f>IFERROR((E164+E165)/(G164),0)</f>
        <v>0.83333333333333337</v>
      </c>
      <c r="J166" s="4">
        <v>0.9</v>
      </c>
      <c r="K166" t="s">
        <v>13</v>
      </c>
      <c r="L166" t="s">
        <v>17</v>
      </c>
      <c r="M166">
        <f>IF(K164="Y",(E164+E166),E164)</f>
        <v>10</v>
      </c>
      <c r="N166" s="1">
        <v>45565</v>
      </c>
      <c r="O166" s="4">
        <f t="shared" si="131"/>
        <v>0.16666666666666666</v>
      </c>
    </row>
    <row r="167" spans="1:15" ht="15" customHeight="1" x14ac:dyDescent="0.25">
      <c r="A167">
        <v>2023</v>
      </c>
      <c r="B167" t="s">
        <v>19</v>
      </c>
      <c r="C167" s="5" t="s">
        <v>26</v>
      </c>
      <c r="D167" s="1" t="s">
        <v>12</v>
      </c>
      <c r="E167" s="12">
        <v>908</v>
      </c>
      <c r="F167" s="8" t="s">
        <v>48</v>
      </c>
      <c r="G167">
        <f t="shared" ref="G167" si="168">SUM($E167:$E169)</f>
        <v>1214</v>
      </c>
      <c r="H167" s="4">
        <f>IFERROR(E167/(E167+E169),0)</f>
        <v>0.74794069192751234</v>
      </c>
      <c r="I167" s="4">
        <f>IFERROR((E167+E168)/(G167),0)</f>
        <v>0.74794069192751234</v>
      </c>
      <c r="J167" s="4">
        <v>0.9</v>
      </c>
      <c r="K167" t="s">
        <v>13</v>
      </c>
      <c r="L167" t="s">
        <v>17</v>
      </c>
      <c r="M167">
        <f>IF(K167="Y",(E167+E169),E167)</f>
        <v>908</v>
      </c>
      <c r="N167" s="1">
        <v>45565</v>
      </c>
      <c r="O167" s="4">
        <f t="shared" si="131"/>
        <v>0.74794069192751234</v>
      </c>
    </row>
    <row r="168" spans="1:15" ht="15" customHeight="1" x14ac:dyDescent="0.25">
      <c r="A168">
        <v>2023</v>
      </c>
      <c r="B168" t="s">
        <v>19</v>
      </c>
      <c r="C168" s="5" t="s">
        <v>26</v>
      </c>
      <c r="D168" s="1" t="s">
        <v>15</v>
      </c>
      <c r="E168" s="12">
        <v>0</v>
      </c>
      <c r="F168" s="8" t="s">
        <v>48</v>
      </c>
      <c r="G168">
        <f t="shared" ref="G168" si="169">SUM($E167:$E169)</f>
        <v>1214</v>
      </c>
      <c r="H168" s="4">
        <f>IFERROR(E167/(E167+E169),0)</f>
        <v>0.74794069192751234</v>
      </c>
      <c r="I168" s="4">
        <f>IFERROR((E167+E168)/(G167),0)</f>
        <v>0.74794069192751234</v>
      </c>
      <c r="J168" s="4">
        <v>0.9</v>
      </c>
      <c r="K168" t="s">
        <v>13</v>
      </c>
      <c r="L168" t="s">
        <v>17</v>
      </c>
      <c r="M168">
        <f>IF(K167="Y",(E167+E169),E167)</f>
        <v>908</v>
      </c>
      <c r="N168" s="1">
        <v>45565</v>
      </c>
      <c r="O168" s="4">
        <f t="shared" si="131"/>
        <v>0</v>
      </c>
    </row>
    <row r="169" spans="1:15" ht="15" customHeight="1" x14ac:dyDescent="0.25">
      <c r="A169">
        <v>2023</v>
      </c>
      <c r="B169" t="s">
        <v>19</v>
      </c>
      <c r="C169" s="5" t="s">
        <v>26</v>
      </c>
      <c r="D169" s="1" t="s">
        <v>16</v>
      </c>
      <c r="E169" s="12">
        <v>306</v>
      </c>
      <c r="F169" s="8" t="s">
        <v>48</v>
      </c>
      <c r="G169">
        <f t="shared" ref="G169" si="170">SUM($E167:$E169)</f>
        <v>1214</v>
      </c>
      <c r="H169" s="4">
        <f>IFERROR(E167/(E167+E169),0)</f>
        <v>0.74794069192751234</v>
      </c>
      <c r="I169" s="4">
        <f>IFERROR((E167+E168)/(G167),0)</f>
        <v>0.74794069192751234</v>
      </c>
      <c r="J169" s="4">
        <v>0.9</v>
      </c>
      <c r="K169" t="s">
        <v>13</v>
      </c>
      <c r="L169" t="s">
        <v>17</v>
      </c>
      <c r="M169">
        <f>IF(K167="Y",(E167+E169),E167)</f>
        <v>908</v>
      </c>
      <c r="N169" s="1">
        <v>45565</v>
      </c>
      <c r="O169" s="4">
        <f t="shared" si="131"/>
        <v>0.25205930807248766</v>
      </c>
    </row>
    <row r="170" spans="1:15" x14ac:dyDescent="0.25">
      <c r="A170">
        <v>2023</v>
      </c>
      <c r="B170" t="s">
        <v>19</v>
      </c>
      <c r="C170" s="5" t="s">
        <v>32</v>
      </c>
      <c r="D170" s="1" t="s">
        <v>12</v>
      </c>
      <c r="E170" s="12">
        <v>27</v>
      </c>
      <c r="F170" s="8" t="s">
        <v>49</v>
      </c>
      <c r="G170">
        <f t="shared" ref="G170" si="171">SUM($E170:$E172)</f>
        <v>30</v>
      </c>
      <c r="H170" s="4">
        <f>IFERROR(E170/(E170+E172),0)</f>
        <v>0.9</v>
      </c>
      <c r="I170" s="4">
        <f>IFERROR((E170+E171)/(G170),0)</f>
        <v>0.9</v>
      </c>
      <c r="J170" s="4">
        <v>0.9</v>
      </c>
      <c r="K170" t="s">
        <v>13</v>
      </c>
      <c r="L170" t="s">
        <v>14</v>
      </c>
      <c r="M170">
        <f>IF(K170="Y",(E170+E172),E170)</f>
        <v>27</v>
      </c>
      <c r="N170" s="1">
        <v>45565</v>
      </c>
      <c r="O170" s="4">
        <f t="shared" si="131"/>
        <v>0.9</v>
      </c>
    </row>
    <row r="171" spans="1:15" x14ac:dyDescent="0.25">
      <c r="A171">
        <v>2023</v>
      </c>
      <c r="B171" t="s">
        <v>19</v>
      </c>
      <c r="C171" s="5" t="s">
        <v>32</v>
      </c>
      <c r="D171" s="1" t="s">
        <v>15</v>
      </c>
      <c r="E171" s="12">
        <v>0</v>
      </c>
      <c r="F171" s="8" t="s">
        <v>49</v>
      </c>
      <c r="G171">
        <f t="shared" ref="G171" si="172">SUM($E170:$E172)</f>
        <v>30</v>
      </c>
      <c r="H171" s="4">
        <f>IFERROR(E170/(E170+E172),0)</f>
        <v>0.9</v>
      </c>
      <c r="I171" s="4">
        <f>IFERROR((E170+E171)/(G170),0)</f>
        <v>0.9</v>
      </c>
      <c r="J171" s="4">
        <v>0.9</v>
      </c>
      <c r="K171" t="s">
        <v>13</v>
      </c>
      <c r="L171" t="s">
        <v>14</v>
      </c>
      <c r="M171">
        <f>IF(K170="Y",(E170+E172),E170)</f>
        <v>27</v>
      </c>
      <c r="N171" s="1">
        <v>45565</v>
      </c>
      <c r="O171" s="4">
        <f t="shared" si="131"/>
        <v>0</v>
      </c>
    </row>
    <row r="172" spans="1:15" x14ac:dyDescent="0.25">
      <c r="A172">
        <v>2023</v>
      </c>
      <c r="B172" t="s">
        <v>19</v>
      </c>
      <c r="C172" s="5" t="s">
        <v>32</v>
      </c>
      <c r="D172" s="1" t="s">
        <v>16</v>
      </c>
      <c r="E172" s="12">
        <v>3</v>
      </c>
      <c r="F172" s="8" t="s">
        <v>49</v>
      </c>
      <c r="G172">
        <f t="shared" ref="G172" si="173">SUM($E170:$E172)</f>
        <v>30</v>
      </c>
      <c r="H172" s="4">
        <f>IFERROR(E170/(E170+E172),0)</f>
        <v>0.9</v>
      </c>
      <c r="I172" s="4">
        <f>IFERROR((E170+E171)/(G170),0)</f>
        <v>0.9</v>
      </c>
      <c r="J172" s="4">
        <v>0.9</v>
      </c>
      <c r="K172" t="s">
        <v>13</v>
      </c>
      <c r="L172" t="s">
        <v>14</v>
      </c>
      <c r="M172">
        <f>IF(K170="Y",(E170+E172),E170)</f>
        <v>27</v>
      </c>
      <c r="N172" s="1">
        <v>45565</v>
      </c>
      <c r="O172" s="4">
        <f t="shared" si="131"/>
        <v>0.1</v>
      </c>
    </row>
    <row r="173" spans="1:15" x14ac:dyDescent="0.25">
      <c r="A173">
        <v>2023</v>
      </c>
      <c r="B173" t="s">
        <v>19</v>
      </c>
      <c r="C173" s="5" t="s">
        <v>27</v>
      </c>
      <c r="D173" s="1" t="s">
        <v>12</v>
      </c>
      <c r="E173" s="12">
        <v>704</v>
      </c>
      <c r="F173" s="8" t="s">
        <v>50</v>
      </c>
      <c r="G173">
        <f t="shared" ref="G173" si="174">SUM($E173:$E175)</f>
        <v>839</v>
      </c>
      <c r="H173" s="4">
        <f>IFERROR(E173/(E173+E175),0)</f>
        <v>0.83909415971394519</v>
      </c>
      <c r="I173" s="4">
        <f>IFERROR((E173+E174)/(G173),0)</f>
        <v>0.83909415971394519</v>
      </c>
      <c r="J173" s="4">
        <v>0.9</v>
      </c>
      <c r="K173" t="s">
        <v>13</v>
      </c>
      <c r="L173" t="s">
        <v>17</v>
      </c>
      <c r="M173">
        <f>IF(K173="Y",(E173+E175),E173)</f>
        <v>704</v>
      </c>
      <c r="N173" s="1">
        <v>45565</v>
      </c>
      <c r="O173" s="4">
        <f t="shared" si="131"/>
        <v>0.83909415971394519</v>
      </c>
    </row>
    <row r="174" spans="1:15" x14ac:dyDescent="0.25">
      <c r="A174">
        <v>2023</v>
      </c>
      <c r="B174" t="s">
        <v>19</v>
      </c>
      <c r="C174" s="5" t="s">
        <v>27</v>
      </c>
      <c r="D174" s="1" t="s">
        <v>15</v>
      </c>
      <c r="E174" s="12">
        <v>0</v>
      </c>
      <c r="F174" s="8" t="s">
        <v>50</v>
      </c>
      <c r="G174">
        <f t="shared" ref="G174" si="175">SUM($E173:$E175)</f>
        <v>839</v>
      </c>
      <c r="H174" s="4">
        <f>IFERROR(E173/(E173+E175),0)</f>
        <v>0.83909415971394519</v>
      </c>
      <c r="I174" s="4">
        <f>IFERROR((E173+E174)/(G173),0)</f>
        <v>0.83909415971394519</v>
      </c>
      <c r="J174" s="4">
        <v>0.9</v>
      </c>
      <c r="K174" t="s">
        <v>13</v>
      </c>
      <c r="L174" t="s">
        <v>17</v>
      </c>
      <c r="M174">
        <f>IF(K173="Y",(E173+E175),E173)</f>
        <v>704</v>
      </c>
      <c r="N174" s="1">
        <v>45565</v>
      </c>
      <c r="O174" s="4">
        <f t="shared" si="131"/>
        <v>0</v>
      </c>
    </row>
    <row r="175" spans="1:15" x14ac:dyDescent="0.25">
      <c r="A175">
        <v>2023</v>
      </c>
      <c r="B175" t="s">
        <v>19</v>
      </c>
      <c r="C175" s="5" t="s">
        <v>27</v>
      </c>
      <c r="D175" s="1" t="s">
        <v>16</v>
      </c>
      <c r="E175" s="12">
        <v>135</v>
      </c>
      <c r="F175" s="8" t="s">
        <v>50</v>
      </c>
      <c r="G175">
        <f t="shared" ref="G175" si="176">SUM($E173:$E175)</f>
        <v>839</v>
      </c>
      <c r="H175" s="4">
        <f>IFERROR(E173/(E173+E175),0)</f>
        <v>0.83909415971394519</v>
      </c>
      <c r="I175" s="4">
        <f>IFERROR((E173+E174)/(G173),0)</f>
        <v>0.83909415971394519</v>
      </c>
      <c r="J175" s="4">
        <v>0.9</v>
      </c>
      <c r="K175" t="s">
        <v>13</v>
      </c>
      <c r="L175" t="s">
        <v>17</v>
      </c>
      <c r="M175">
        <f>IF(K173="Y",(E173+E175),E173)</f>
        <v>704</v>
      </c>
      <c r="N175" s="1">
        <v>45565</v>
      </c>
      <c r="O175" s="4">
        <f t="shared" si="131"/>
        <v>0.16090584028605484</v>
      </c>
    </row>
    <row r="176" spans="1:15" x14ac:dyDescent="0.25">
      <c r="A176">
        <v>2023</v>
      </c>
      <c r="B176" t="s">
        <v>19</v>
      </c>
      <c r="C176" s="5" t="s">
        <v>36</v>
      </c>
      <c r="D176" s="1" t="s">
        <v>12</v>
      </c>
      <c r="E176" s="12">
        <v>240</v>
      </c>
      <c r="F176" s="8" t="s">
        <v>51</v>
      </c>
      <c r="G176">
        <f t="shared" ref="G176" si="177">SUM($E176:$E178)</f>
        <v>276</v>
      </c>
      <c r="H176" s="4">
        <f>IFERROR(E176/(E176+E178),0)</f>
        <v>0.86956521739130432</v>
      </c>
      <c r="I176" s="4">
        <f>IFERROR((E176+E177)/(G176),0)</f>
        <v>0.86956521739130432</v>
      </c>
      <c r="J176" s="4">
        <v>0.5</v>
      </c>
      <c r="K176" t="s">
        <v>13</v>
      </c>
      <c r="L176" t="s">
        <v>14</v>
      </c>
      <c r="M176">
        <f>IF(K176="Y",(E176+E178),E176)</f>
        <v>240</v>
      </c>
      <c r="N176" s="1">
        <v>45565</v>
      </c>
      <c r="O176" s="4">
        <f t="shared" si="131"/>
        <v>0.86956521739130432</v>
      </c>
    </row>
    <row r="177" spans="1:15" x14ac:dyDescent="0.25">
      <c r="A177">
        <v>2023</v>
      </c>
      <c r="B177" t="s">
        <v>19</v>
      </c>
      <c r="C177" s="5" t="s">
        <v>36</v>
      </c>
      <c r="D177" s="1" t="s">
        <v>15</v>
      </c>
      <c r="E177" s="12">
        <v>0</v>
      </c>
      <c r="F177" s="8" t="s">
        <v>51</v>
      </c>
      <c r="G177">
        <f t="shared" ref="G177" si="178">SUM($E176:$E178)</f>
        <v>276</v>
      </c>
      <c r="H177" s="4">
        <f>IFERROR(E176/(E176+E178),0)</f>
        <v>0.86956521739130432</v>
      </c>
      <c r="I177" s="4">
        <f>IFERROR((E176+E177)/(G176),0)</f>
        <v>0.86956521739130432</v>
      </c>
      <c r="J177" s="4">
        <v>0.5</v>
      </c>
      <c r="K177" t="s">
        <v>13</v>
      </c>
      <c r="L177" t="s">
        <v>14</v>
      </c>
      <c r="M177">
        <f>IF(K176="Y",(E176+E178),E176)</f>
        <v>240</v>
      </c>
      <c r="N177" s="1">
        <v>45565</v>
      </c>
      <c r="O177" s="4">
        <f t="shared" si="131"/>
        <v>0</v>
      </c>
    </row>
    <row r="178" spans="1:15" x14ac:dyDescent="0.25">
      <c r="A178">
        <v>2023</v>
      </c>
      <c r="B178" t="s">
        <v>19</v>
      </c>
      <c r="C178" s="5" t="s">
        <v>36</v>
      </c>
      <c r="D178" s="1" t="s">
        <v>16</v>
      </c>
      <c r="E178" s="12">
        <v>36</v>
      </c>
      <c r="F178" s="8" t="s">
        <v>51</v>
      </c>
      <c r="G178">
        <f t="shared" ref="G178" si="179">SUM($E176:$E178)</f>
        <v>276</v>
      </c>
      <c r="H178" s="4">
        <f>IFERROR(E176/(E176+E178),0)</f>
        <v>0.86956521739130432</v>
      </c>
      <c r="I178" s="4">
        <f>IFERROR((E176+E177)/(G176),0)</f>
        <v>0.86956521739130432</v>
      </c>
      <c r="J178" s="4">
        <v>0.5</v>
      </c>
      <c r="K178" t="s">
        <v>13</v>
      </c>
      <c r="L178" t="s">
        <v>14</v>
      </c>
      <c r="M178">
        <f>IF(K176="Y",(E176+E178),E176)</f>
        <v>240</v>
      </c>
      <c r="N178" s="1">
        <v>45565</v>
      </c>
      <c r="O178" s="4">
        <f t="shared" si="131"/>
        <v>0.13043478260869565</v>
      </c>
    </row>
    <row r="179" spans="1:15" x14ac:dyDescent="0.25">
      <c r="A179">
        <v>2023</v>
      </c>
      <c r="B179" t="s">
        <v>19</v>
      </c>
      <c r="C179" s="5" t="s">
        <v>39</v>
      </c>
      <c r="D179" s="1" t="s">
        <v>12</v>
      </c>
      <c r="E179" s="12">
        <v>29</v>
      </c>
      <c r="F179" s="8" t="s">
        <v>50</v>
      </c>
      <c r="G179">
        <f t="shared" ref="G179" si="180">SUM($E179:$E181)</f>
        <v>31</v>
      </c>
      <c r="H179" s="4">
        <f>IFERROR(E179/(E179+E181),0)</f>
        <v>0.93548387096774188</v>
      </c>
      <c r="I179" s="4">
        <f>IFERROR((E179+E180)/(G179),0)</f>
        <v>0.93548387096774188</v>
      </c>
      <c r="J179" s="4">
        <v>0.5</v>
      </c>
      <c r="K179" t="s">
        <v>13</v>
      </c>
      <c r="L179" t="s">
        <v>14</v>
      </c>
      <c r="M179">
        <f>IF(K179="Y",(E179+E181),E179)</f>
        <v>29</v>
      </c>
      <c r="N179" s="1">
        <v>45565</v>
      </c>
      <c r="O179" s="4">
        <f t="shared" si="131"/>
        <v>0.93548387096774188</v>
      </c>
    </row>
    <row r="180" spans="1:15" x14ac:dyDescent="0.25">
      <c r="A180">
        <v>2023</v>
      </c>
      <c r="B180" t="s">
        <v>19</v>
      </c>
      <c r="C180" s="5" t="s">
        <v>39</v>
      </c>
      <c r="D180" s="1" t="s">
        <v>15</v>
      </c>
      <c r="E180" s="12">
        <v>0</v>
      </c>
      <c r="F180" s="8" t="s">
        <v>50</v>
      </c>
      <c r="G180">
        <f t="shared" ref="G180" si="181">SUM($E179:$E181)</f>
        <v>31</v>
      </c>
      <c r="H180" s="4">
        <f>IFERROR(E179/(E179+E181),0)</f>
        <v>0.93548387096774188</v>
      </c>
      <c r="I180" s="4">
        <f>IFERROR((E179+E180)/(G179),0)</f>
        <v>0.93548387096774188</v>
      </c>
      <c r="J180" s="4">
        <v>0.5</v>
      </c>
      <c r="K180" t="s">
        <v>13</v>
      </c>
      <c r="L180" t="s">
        <v>14</v>
      </c>
      <c r="M180">
        <f>IF(K179="Y",(E179+E181),E179)</f>
        <v>29</v>
      </c>
      <c r="N180" s="1">
        <v>45565</v>
      </c>
      <c r="O180" s="4">
        <f t="shared" si="131"/>
        <v>0</v>
      </c>
    </row>
    <row r="181" spans="1:15" x14ac:dyDescent="0.25">
      <c r="A181">
        <v>2023</v>
      </c>
      <c r="B181" t="s">
        <v>19</v>
      </c>
      <c r="C181" s="5" t="s">
        <v>39</v>
      </c>
      <c r="D181" s="1" t="s">
        <v>16</v>
      </c>
      <c r="E181" s="12">
        <v>2</v>
      </c>
      <c r="F181" s="8" t="s">
        <v>50</v>
      </c>
      <c r="G181">
        <f t="shared" ref="G181" si="182">SUM($E179:$E181)</f>
        <v>31</v>
      </c>
      <c r="H181" s="4">
        <f>IFERROR(E179/(E179+E181),0)</f>
        <v>0.93548387096774188</v>
      </c>
      <c r="I181" s="4">
        <f>IFERROR((E179+E180)/(G179),0)</f>
        <v>0.93548387096774188</v>
      </c>
      <c r="J181" s="4">
        <v>0.5</v>
      </c>
      <c r="K181" t="s">
        <v>13</v>
      </c>
      <c r="L181" t="s">
        <v>14</v>
      </c>
      <c r="M181">
        <f>IF(K179="Y",(E179+E181),E179)</f>
        <v>29</v>
      </c>
      <c r="N181" s="1">
        <v>45565</v>
      </c>
      <c r="O181" s="4">
        <f t="shared" si="131"/>
        <v>6.4516129032258063E-2</v>
      </c>
    </row>
    <row r="182" spans="1:15" x14ac:dyDescent="0.25">
      <c r="A182">
        <v>2023</v>
      </c>
      <c r="B182" t="s">
        <v>19</v>
      </c>
      <c r="C182" s="5" t="s">
        <v>28</v>
      </c>
      <c r="D182" s="1" t="s">
        <v>12</v>
      </c>
      <c r="E182" s="12">
        <v>230</v>
      </c>
      <c r="F182" s="8" t="s">
        <v>45</v>
      </c>
      <c r="G182">
        <f t="shared" ref="G182" si="183">SUM($E182:$E184)</f>
        <v>254</v>
      </c>
      <c r="H182" s="4">
        <f>IFERROR(E182/(E182+E184),0)</f>
        <v>0.90551181102362199</v>
      </c>
      <c r="I182" s="4">
        <f>IFERROR((E182+E183)/(G182),0)</f>
        <v>0.90551181102362199</v>
      </c>
      <c r="J182" s="4">
        <v>0.9</v>
      </c>
      <c r="K182" t="s">
        <v>13</v>
      </c>
      <c r="L182" t="s">
        <v>14</v>
      </c>
      <c r="M182">
        <f>IF(K182="Y",(E182+E184),E182)</f>
        <v>230</v>
      </c>
      <c r="N182" s="1">
        <v>45565</v>
      </c>
      <c r="O182" s="4">
        <f t="shared" si="131"/>
        <v>0.90551181102362199</v>
      </c>
    </row>
    <row r="183" spans="1:15" x14ac:dyDescent="0.25">
      <c r="A183">
        <v>2023</v>
      </c>
      <c r="B183" t="s">
        <v>19</v>
      </c>
      <c r="C183" s="5" t="s">
        <v>28</v>
      </c>
      <c r="D183" s="1" t="s">
        <v>15</v>
      </c>
      <c r="E183" s="12">
        <v>0</v>
      </c>
      <c r="F183" s="8" t="s">
        <v>45</v>
      </c>
      <c r="G183">
        <f t="shared" ref="G183" si="184">SUM($E182:$E184)</f>
        <v>254</v>
      </c>
      <c r="H183" s="4">
        <f>IFERROR(E182/(E182+E184),0)</f>
        <v>0.90551181102362199</v>
      </c>
      <c r="I183" s="4">
        <f>IFERROR((E182+E183)/(G182),0)</f>
        <v>0.90551181102362199</v>
      </c>
      <c r="J183" s="4">
        <v>0.9</v>
      </c>
      <c r="K183" t="s">
        <v>13</v>
      </c>
      <c r="L183" t="s">
        <v>14</v>
      </c>
      <c r="M183">
        <f>IF(K182="Y",(E182+E184),E182)</f>
        <v>230</v>
      </c>
      <c r="N183" s="1">
        <v>45565</v>
      </c>
      <c r="O183" s="4">
        <f t="shared" si="131"/>
        <v>0</v>
      </c>
    </row>
    <row r="184" spans="1:15" x14ac:dyDescent="0.25">
      <c r="A184">
        <v>2023</v>
      </c>
      <c r="B184" t="s">
        <v>19</v>
      </c>
      <c r="C184" s="5" t="s">
        <v>28</v>
      </c>
      <c r="D184" s="1" t="s">
        <v>16</v>
      </c>
      <c r="E184" s="12">
        <v>24</v>
      </c>
      <c r="F184" s="8" t="s">
        <v>45</v>
      </c>
      <c r="G184">
        <f t="shared" ref="G184" si="185">SUM($E182:$E184)</f>
        <v>254</v>
      </c>
      <c r="H184" s="4">
        <f>IFERROR(E182/(E182+E184),0)</f>
        <v>0.90551181102362199</v>
      </c>
      <c r="I184" s="4">
        <f>IFERROR((E182+E183)/(G182),0)</f>
        <v>0.90551181102362199</v>
      </c>
      <c r="J184" s="4">
        <v>0.9</v>
      </c>
      <c r="K184" t="s">
        <v>13</v>
      </c>
      <c r="L184" t="s">
        <v>14</v>
      </c>
      <c r="M184">
        <f>IF(K182="Y",(E182+E184),E182)</f>
        <v>230</v>
      </c>
      <c r="N184" s="1">
        <v>45565</v>
      </c>
      <c r="O184" s="4">
        <f t="shared" si="131"/>
        <v>9.4488188976377951E-2</v>
      </c>
    </row>
    <row r="185" spans="1:15" x14ac:dyDescent="0.25">
      <c r="A185">
        <v>2023</v>
      </c>
      <c r="B185" t="s">
        <v>19</v>
      </c>
      <c r="C185" s="5" t="s">
        <v>40</v>
      </c>
      <c r="D185" s="1" t="s">
        <v>12</v>
      </c>
      <c r="E185" s="12">
        <v>79</v>
      </c>
      <c r="F185" s="8" t="s">
        <v>45</v>
      </c>
      <c r="G185">
        <f t="shared" ref="G185" si="186">SUM($E185:$E187)</f>
        <v>90</v>
      </c>
      <c r="H185" s="4">
        <f>IFERROR(E185/(E185+E187),0)</f>
        <v>0.87777777777777777</v>
      </c>
      <c r="I185" s="4">
        <f>IFERROR((E185+E186)/(G185),0)</f>
        <v>0.87777777777777777</v>
      </c>
      <c r="J185" s="4">
        <v>0.9</v>
      </c>
      <c r="K185" t="s">
        <v>13</v>
      </c>
      <c r="L185" t="s">
        <v>17</v>
      </c>
      <c r="M185">
        <f>IF(K185="Y",(E185+E187),E185)</f>
        <v>79</v>
      </c>
      <c r="N185" s="1">
        <v>45565</v>
      </c>
      <c r="O185" s="4">
        <f t="shared" si="131"/>
        <v>0.87777777777777777</v>
      </c>
    </row>
    <row r="186" spans="1:15" x14ac:dyDescent="0.25">
      <c r="A186">
        <v>2023</v>
      </c>
      <c r="B186" t="s">
        <v>19</v>
      </c>
      <c r="C186" s="5" t="s">
        <v>40</v>
      </c>
      <c r="D186" s="1" t="s">
        <v>15</v>
      </c>
      <c r="E186" s="12">
        <v>0</v>
      </c>
      <c r="F186" s="8" t="s">
        <v>45</v>
      </c>
      <c r="G186">
        <f t="shared" ref="G186" si="187">SUM($E185:$E187)</f>
        <v>90</v>
      </c>
      <c r="H186" s="4">
        <f>IFERROR(E185/(E185+E187),0)</f>
        <v>0.87777777777777777</v>
      </c>
      <c r="I186" s="4">
        <f>IFERROR((E185+E186)/(G185),0)</f>
        <v>0.87777777777777777</v>
      </c>
      <c r="J186" s="4">
        <v>0.9</v>
      </c>
      <c r="K186" t="s">
        <v>13</v>
      </c>
      <c r="L186" t="s">
        <v>17</v>
      </c>
      <c r="M186">
        <f>IF(K185="Y",(E185+E187),E185)</f>
        <v>79</v>
      </c>
      <c r="N186" s="1">
        <v>45565</v>
      </c>
      <c r="O186" s="4">
        <f t="shared" si="131"/>
        <v>0</v>
      </c>
    </row>
    <row r="187" spans="1:15" x14ac:dyDescent="0.25">
      <c r="A187">
        <v>2023</v>
      </c>
      <c r="B187" t="s">
        <v>19</v>
      </c>
      <c r="C187" s="5" t="s">
        <v>40</v>
      </c>
      <c r="D187" s="1" t="s">
        <v>16</v>
      </c>
      <c r="E187" s="12">
        <v>11</v>
      </c>
      <c r="F187" s="8" t="s">
        <v>45</v>
      </c>
      <c r="G187">
        <f t="shared" ref="G187" si="188">SUM($E185:$E187)</f>
        <v>90</v>
      </c>
      <c r="H187" s="4">
        <f>IFERROR(E185/(E185+E187),0)</f>
        <v>0.87777777777777777</v>
      </c>
      <c r="I187" s="4">
        <f>IFERROR((E185+E186)/(G185),0)</f>
        <v>0.87777777777777777</v>
      </c>
      <c r="J187" s="4">
        <v>0.9</v>
      </c>
      <c r="K187" t="s">
        <v>13</v>
      </c>
      <c r="L187" t="s">
        <v>17</v>
      </c>
      <c r="M187">
        <f>IF(K185="Y",(E185+E187),E185)</f>
        <v>79</v>
      </c>
      <c r="N187" s="1">
        <v>45565</v>
      </c>
      <c r="O187" s="4">
        <f t="shared" si="131"/>
        <v>0.12222222222222222</v>
      </c>
    </row>
    <row r="188" spans="1:15" x14ac:dyDescent="0.25">
      <c r="A188">
        <v>2023</v>
      </c>
      <c r="B188" t="s">
        <v>19</v>
      </c>
      <c r="C188" s="5" t="s">
        <v>41</v>
      </c>
      <c r="D188" s="1" t="s">
        <v>12</v>
      </c>
      <c r="E188" s="12">
        <v>24</v>
      </c>
      <c r="F188" s="8" t="s">
        <v>45</v>
      </c>
      <c r="G188">
        <f t="shared" ref="G188" si="189">SUM($E188:$E190)</f>
        <v>28</v>
      </c>
      <c r="H188" s="4">
        <f>IFERROR(E188/(E188+E190),0)</f>
        <v>0.8571428571428571</v>
      </c>
      <c r="I188" s="4">
        <f>IFERROR((E188+E189)/(G188),0)</f>
        <v>0.8571428571428571</v>
      </c>
      <c r="J188" s="4">
        <v>0.9</v>
      </c>
      <c r="K188" t="s">
        <v>13</v>
      </c>
      <c r="L188" t="s">
        <v>17</v>
      </c>
      <c r="M188">
        <f>IF(K188="Y",(E188+E190),E188)</f>
        <v>24</v>
      </c>
      <c r="N188" s="1">
        <v>45565</v>
      </c>
      <c r="O188" s="4">
        <f t="shared" si="131"/>
        <v>0.8571428571428571</v>
      </c>
    </row>
    <row r="189" spans="1:15" x14ac:dyDescent="0.25">
      <c r="A189">
        <v>2023</v>
      </c>
      <c r="B189" t="s">
        <v>19</v>
      </c>
      <c r="C189" s="5" t="s">
        <v>41</v>
      </c>
      <c r="D189" s="1" t="s">
        <v>15</v>
      </c>
      <c r="E189" s="12">
        <v>0</v>
      </c>
      <c r="F189" s="8" t="s">
        <v>45</v>
      </c>
      <c r="G189">
        <f t="shared" ref="G189" si="190">SUM($E188:$E190)</f>
        <v>28</v>
      </c>
      <c r="H189" s="4">
        <f>IFERROR(E188/(E188+E190),0)</f>
        <v>0.8571428571428571</v>
      </c>
      <c r="I189" s="4">
        <f>IFERROR((E188+E189)/(G188),0)</f>
        <v>0.8571428571428571</v>
      </c>
      <c r="J189" s="4">
        <v>0.9</v>
      </c>
      <c r="K189" t="s">
        <v>13</v>
      </c>
      <c r="L189" t="s">
        <v>17</v>
      </c>
      <c r="M189">
        <f>IF(K188="Y",(E188+E190),E188)</f>
        <v>24</v>
      </c>
      <c r="N189" s="1">
        <v>45565</v>
      </c>
      <c r="O189" s="4">
        <f t="shared" si="131"/>
        <v>0</v>
      </c>
    </row>
    <row r="190" spans="1:15" x14ac:dyDescent="0.25">
      <c r="A190">
        <v>2023</v>
      </c>
      <c r="B190" t="s">
        <v>19</v>
      </c>
      <c r="C190" s="5" t="s">
        <v>41</v>
      </c>
      <c r="D190" s="1" t="s">
        <v>16</v>
      </c>
      <c r="E190" s="12">
        <v>4</v>
      </c>
      <c r="F190" s="8" t="s">
        <v>45</v>
      </c>
      <c r="G190">
        <f t="shared" ref="G190" si="191">SUM($E188:$E190)</f>
        <v>28</v>
      </c>
      <c r="H190" s="4">
        <f>IFERROR(E188/(E188+E190),0)</f>
        <v>0.8571428571428571</v>
      </c>
      <c r="I190" s="4">
        <f>IFERROR((E188+E189)/(G188),0)</f>
        <v>0.8571428571428571</v>
      </c>
      <c r="J190" s="4">
        <v>0.9</v>
      </c>
      <c r="K190" t="s">
        <v>13</v>
      </c>
      <c r="L190" t="s">
        <v>17</v>
      </c>
      <c r="M190">
        <f>IF(K188="Y",(E188+E190),E188)</f>
        <v>24</v>
      </c>
      <c r="N190" s="1">
        <v>45565</v>
      </c>
      <c r="O190" s="4">
        <f t="shared" si="131"/>
        <v>0.14285714285714285</v>
      </c>
    </row>
    <row r="191" spans="1:15" x14ac:dyDescent="0.25">
      <c r="A191">
        <v>2023</v>
      </c>
      <c r="B191" t="s">
        <v>19</v>
      </c>
      <c r="C191" s="5" t="s">
        <v>20</v>
      </c>
      <c r="D191" s="1" t="s">
        <v>12</v>
      </c>
      <c r="E191" s="12">
        <v>1166</v>
      </c>
      <c r="F191" s="8" t="s">
        <v>44</v>
      </c>
      <c r="G191">
        <f t="shared" ref="G191" si="192">SUM($E191:$E193)</f>
        <v>1251</v>
      </c>
      <c r="H191" s="4">
        <f>IFERROR(E191/(E191+E193),0)</f>
        <v>0.93205435651478818</v>
      </c>
      <c r="I191" s="4">
        <f>IFERROR((E191+E192)/(G191),0)</f>
        <v>0.93205435651478818</v>
      </c>
      <c r="J191" s="4">
        <v>0.9</v>
      </c>
      <c r="K191" t="s">
        <v>13</v>
      </c>
      <c r="L191" t="s">
        <v>14</v>
      </c>
      <c r="M191">
        <f>IF(K191="Y",(E191+E193),E191)</f>
        <v>1166</v>
      </c>
      <c r="N191" s="1">
        <v>45565</v>
      </c>
      <c r="O191" s="4">
        <f t="shared" si="131"/>
        <v>0.93205435651478818</v>
      </c>
    </row>
    <row r="192" spans="1:15" x14ac:dyDescent="0.25">
      <c r="A192">
        <v>2023</v>
      </c>
      <c r="B192" t="s">
        <v>19</v>
      </c>
      <c r="C192" s="5" t="s">
        <v>20</v>
      </c>
      <c r="D192" s="1" t="s">
        <v>15</v>
      </c>
      <c r="E192" s="12">
        <v>0</v>
      </c>
      <c r="F192" s="8" t="s">
        <v>44</v>
      </c>
      <c r="G192">
        <f t="shared" ref="G192" si="193">SUM($E191:$E193)</f>
        <v>1251</v>
      </c>
      <c r="H192" s="4">
        <f>IFERROR(E191/(E191+E193),0)</f>
        <v>0.93205435651478818</v>
      </c>
      <c r="I192" s="4">
        <f>IFERROR((E191+E192)/(G191),0)</f>
        <v>0.93205435651478818</v>
      </c>
      <c r="J192" s="4">
        <v>0.9</v>
      </c>
      <c r="K192" t="s">
        <v>13</v>
      </c>
      <c r="L192" t="s">
        <v>14</v>
      </c>
      <c r="M192">
        <f>IF(K191="Y",(E191+E193),E191)</f>
        <v>1166</v>
      </c>
      <c r="N192" s="1">
        <v>45565</v>
      </c>
      <c r="O192" s="4">
        <f t="shared" si="131"/>
        <v>0</v>
      </c>
    </row>
    <row r="193" spans="1:16" x14ac:dyDescent="0.25">
      <c r="A193">
        <v>2023</v>
      </c>
      <c r="B193" t="s">
        <v>19</v>
      </c>
      <c r="C193" s="5" t="s">
        <v>20</v>
      </c>
      <c r="D193" s="1" t="s">
        <v>16</v>
      </c>
      <c r="E193" s="12">
        <v>85</v>
      </c>
      <c r="F193" s="8" t="s">
        <v>44</v>
      </c>
      <c r="G193">
        <f t="shared" ref="G193" si="194">SUM($E191:$E193)</f>
        <v>1251</v>
      </c>
      <c r="H193" s="4">
        <f>IFERROR(E191/(E191+E193),0)</f>
        <v>0.93205435651478818</v>
      </c>
      <c r="I193" s="4">
        <f>IFERROR((E191+E192)/(G191),0)</f>
        <v>0.93205435651478818</v>
      </c>
      <c r="J193" s="4">
        <v>0.9</v>
      </c>
      <c r="K193" t="s">
        <v>13</v>
      </c>
      <c r="L193" t="s">
        <v>14</v>
      </c>
      <c r="M193">
        <f>IF(K191="Y",(E191+E193),E191)</f>
        <v>1166</v>
      </c>
      <c r="N193" s="1">
        <v>45565</v>
      </c>
      <c r="O193" s="4">
        <f t="shared" si="131"/>
        <v>6.7945643485211829E-2</v>
      </c>
    </row>
    <row r="194" spans="1:16" x14ac:dyDescent="0.25">
      <c r="A194">
        <v>2024</v>
      </c>
      <c r="B194" t="s">
        <v>19</v>
      </c>
      <c r="C194" s="5" t="s">
        <v>42</v>
      </c>
      <c r="D194" s="1" t="s">
        <v>12</v>
      </c>
      <c r="E194" s="12">
        <v>165</v>
      </c>
      <c r="F194" s="8" t="s">
        <v>46</v>
      </c>
      <c r="G194">
        <f t="shared" ref="G194" si="195">SUM($E194:$E196)</f>
        <v>178</v>
      </c>
      <c r="H194" s="4">
        <f>IFERROR(E194/(E194+E196),"")</f>
        <v>0.9269662921348315</v>
      </c>
      <c r="I194" s="4">
        <f>IFERROR((E194+E195)/(G194),0)</f>
        <v>0.9269662921348315</v>
      </c>
      <c r="J194" s="4">
        <v>0.9</v>
      </c>
      <c r="K194" t="s">
        <v>13</v>
      </c>
      <c r="L194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4">
        <f>IF(K194="Y",(E194+E196),E194)</f>
        <v>165</v>
      </c>
      <c r="N194" s="1">
        <v>45930</v>
      </c>
      <c r="O194" s="4">
        <f t="shared" ref="O194:O257" si="196">IFERROR(E194/G194,0)</f>
        <v>0.9269662921348315</v>
      </c>
      <c r="P194">
        <v>185</v>
      </c>
    </row>
    <row r="195" spans="1:16" x14ac:dyDescent="0.25">
      <c r="A195">
        <v>2024</v>
      </c>
      <c r="B195" t="s">
        <v>19</v>
      </c>
      <c r="C195" s="5" t="s">
        <v>42</v>
      </c>
      <c r="D195" s="1" t="s">
        <v>15</v>
      </c>
      <c r="E195" s="12">
        <v>0</v>
      </c>
      <c r="F195" s="8" t="s">
        <v>46</v>
      </c>
      <c r="G195">
        <f t="shared" ref="G195" si="197">SUM($E194:$E196)</f>
        <v>178</v>
      </c>
      <c r="H195" s="4">
        <f>IFERROR(E194/(E194+E196),"")</f>
        <v>0.9269662921348315</v>
      </c>
      <c r="I195" s="4">
        <f>IFERROR((E194+E195)/(G194),0)</f>
        <v>0.9269662921348315</v>
      </c>
      <c r="J195" s="4">
        <v>0.9</v>
      </c>
      <c r="K195" t="s">
        <v>13</v>
      </c>
      <c r="L195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5">
        <f>IF(K194="Y",(E194+E196),E194)</f>
        <v>165</v>
      </c>
      <c r="N195" s="1">
        <v>45930</v>
      </c>
      <c r="O195" s="4">
        <f t="shared" si="196"/>
        <v>0</v>
      </c>
      <c r="P195">
        <v>185</v>
      </c>
    </row>
    <row r="196" spans="1:16" x14ac:dyDescent="0.25">
      <c r="A196">
        <v>2024</v>
      </c>
      <c r="B196" t="s">
        <v>19</v>
      </c>
      <c r="C196" s="5" t="s">
        <v>42</v>
      </c>
      <c r="D196" s="1" t="s">
        <v>16</v>
      </c>
      <c r="E196" s="12">
        <v>13</v>
      </c>
      <c r="F196" s="8" t="s">
        <v>46</v>
      </c>
      <c r="G196">
        <f t="shared" ref="G196" si="198">SUM($E194:$E196)</f>
        <v>178</v>
      </c>
      <c r="H196" s="4">
        <f>IFERROR(E194/(E194+E196),"")</f>
        <v>0.9269662921348315</v>
      </c>
      <c r="I196" s="4">
        <f>IFERROR((E194+E195)/(G194),0)</f>
        <v>0.9269662921348315</v>
      </c>
      <c r="J196" s="4">
        <v>0.9</v>
      </c>
      <c r="K196" t="s">
        <v>13</v>
      </c>
      <c r="L196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6">
        <f>IF(K194="Y",(E194+E196),E194)</f>
        <v>165</v>
      </c>
      <c r="N196" s="1">
        <v>45930</v>
      </c>
      <c r="O196" s="4">
        <f t="shared" si="196"/>
        <v>7.3033707865168537E-2</v>
      </c>
      <c r="P196">
        <v>185</v>
      </c>
    </row>
    <row r="197" spans="1:16" x14ac:dyDescent="0.25">
      <c r="A197">
        <v>2024</v>
      </c>
      <c r="B197" t="s">
        <v>19</v>
      </c>
      <c r="C197" s="5" t="s">
        <v>21</v>
      </c>
      <c r="D197" s="1" t="s">
        <v>12</v>
      </c>
      <c r="E197" s="12">
        <v>1876</v>
      </c>
      <c r="F197" s="8" t="s">
        <v>47</v>
      </c>
      <c r="G197">
        <f t="shared" ref="G197" si="199">SUM($E197:$E199)</f>
        <v>1954</v>
      </c>
      <c r="H197" s="4">
        <f>IFERROR(E197/(E197+E199),"")</f>
        <v>0.96008188331627431</v>
      </c>
      <c r="I197" s="4">
        <f>IFERROR((E197+E198)/(G197),0)</f>
        <v>0.96008188331627431</v>
      </c>
      <c r="J197" s="4">
        <v>0.9</v>
      </c>
      <c r="K197" t="s">
        <v>13</v>
      </c>
      <c r="L197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Goal Met</v>
      </c>
      <c r="M197">
        <f>IF(K197="Y",(E197+E199),E197)</f>
        <v>1876</v>
      </c>
      <c r="N197" s="1">
        <v>45930</v>
      </c>
      <c r="O197" s="4">
        <f t="shared" si="196"/>
        <v>0.96008188331627431</v>
      </c>
      <c r="P197">
        <v>2168</v>
      </c>
    </row>
    <row r="198" spans="1:16" x14ac:dyDescent="0.25">
      <c r="A198">
        <v>2024</v>
      </c>
      <c r="B198" t="s">
        <v>19</v>
      </c>
      <c r="C198" s="5" t="s">
        <v>21</v>
      </c>
      <c r="D198" s="1" t="s">
        <v>15</v>
      </c>
      <c r="E198" s="12">
        <v>0</v>
      </c>
      <c r="F198" s="8" t="s">
        <v>47</v>
      </c>
      <c r="G198">
        <f t="shared" ref="G198" si="200">SUM($E197:$E199)</f>
        <v>1954</v>
      </c>
      <c r="H198" s="4">
        <f>IFERROR(E197/(E197+E199),"")</f>
        <v>0.96008188331627431</v>
      </c>
      <c r="I198" s="4">
        <f>IFERROR((E197+E198)/(G197),0)</f>
        <v>0.96008188331627431</v>
      </c>
      <c r="J198" s="4">
        <v>0.9</v>
      </c>
      <c r="K198" t="s">
        <v>13</v>
      </c>
      <c r="L198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Goal Met</v>
      </c>
      <c r="M198">
        <f>IF(K197="Y",(E197+E199),E197)</f>
        <v>1876</v>
      </c>
      <c r="N198" s="1">
        <v>45930</v>
      </c>
      <c r="O198" s="4">
        <f t="shared" si="196"/>
        <v>0</v>
      </c>
      <c r="P198">
        <v>2168</v>
      </c>
    </row>
    <row r="199" spans="1:16" x14ac:dyDescent="0.25">
      <c r="A199">
        <v>2024</v>
      </c>
      <c r="B199" t="s">
        <v>19</v>
      </c>
      <c r="C199" s="5" t="s">
        <v>21</v>
      </c>
      <c r="D199" s="1" t="s">
        <v>16</v>
      </c>
      <c r="E199" s="12">
        <v>78</v>
      </c>
      <c r="F199" s="8" t="s">
        <v>47</v>
      </c>
      <c r="G199">
        <f t="shared" ref="G199" si="201">SUM($E197:$E199)</f>
        <v>1954</v>
      </c>
      <c r="H199" s="4">
        <f>IFERROR(E197/(E197+E199),"")</f>
        <v>0.96008188331627431</v>
      </c>
      <c r="I199" s="4">
        <f>IFERROR((E197+E198)/(G197),0)</f>
        <v>0.96008188331627431</v>
      </c>
      <c r="J199" s="4">
        <v>0.9</v>
      </c>
      <c r="K199" t="s">
        <v>13</v>
      </c>
      <c r="L199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Goal Met</v>
      </c>
      <c r="M199">
        <f>IF(K197="Y",(E197+E199),E197)</f>
        <v>1876</v>
      </c>
      <c r="N199" s="1">
        <v>45930</v>
      </c>
      <c r="O199" s="4">
        <f t="shared" si="196"/>
        <v>3.9918116683725691E-2</v>
      </c>
      <c r="P199">
        <v>2168</v>
      </c>
    </row>
    <row r="200" spans="1:16" x14ac:dyDescent="0.25">
      <c r="A200">
        <v>2024</v>
      </c>
      <c r="B200" t="s">
        <v>19</v>
      </c>
      <c r="C200" s="5" t="s">
        <v>30</v>
      </c>
      <c r="D200" s="1" t="s">
        <v>12</v>
      </c>
      <c r="E200" s="12">
        <v>298</v>
      </c>
      <c r="F200" s="8" t="s">
        <v>46</v>
      </c>
      <c r="G200">
        <f t="shared" ref="G200" si="202">SUM($E200:$E202)</f>
        <v>325</v>
      </c>
      <c r="H200" s="4">
        <f>IFERROR(E200/(E200+E202),"")</f>
        <v>0.91692307692307695</v>
      </c>
      <c r="I200" s="4">
        <f>IFERROR((E200+E201)/(G200),0)</f>
        <v>0.91692307692307695</v>
      </c>
      <c r="J200" s="4">
        <v>0.9</v>
      </c>
      <c r="K200" t="s">
        <v>13</v>
      </c>
      <c r="L200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Goal Met</v>
      </c>
      <c r="M200">
        <f>IF(K200="Y",(E200+E202),E200)</f>
        <v>298</v>
      </c>
      <c r="N200" s="1">
        <v>45930</v>
      </c>
      <c r="O200" s="4">
        <f t="shared" si="196"/>
        <v>0.91692307692307695</v>
      </c>
      <c r="P200">
        <v>325</v>
      </c>
    </row>
    <row r="201" spans="1:16" x14ac:dyDescent="0.25">
      <c r="A201">
        <v>2024</v>
      </c>
      <c r="B201" t="s">
        <v>19</v>
      </c>
      <c r="C201" s="5" t="s">
        <v>30</v>
      </c>
      <c r="D201" s="1" t="s">
        <v>15</v>
      </c>
      <c r="E201" s="12">
        <v>0</v>
      </c>
      <c r="F201" s="8" t="s">
        <v>46</v>
      </c>
      <c r="G201">
        <f t="shared" ref="G201" si="203">SUM($E200:$E202)</f>
        <v>325</v>
      </c>
      <c r="H201" s="4">
        <f>IFERROR(E200/(E200+E202),"")</f>
        <v>0.91692307692307695</v>
      </c>
      <c r="I201" s="4">
        <f>IFERROR((E200+E201)/(G200),0)</f>
        <v>0.91692307692307695</v>
      </c>
      <c r="J201" s="4">
        <v>0.9</v>
      </c>
      <c r="K201" t="s">
        <v>13</v>
      </c>
      <c r="L201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Goal Met</v>
      </c>
      <c r="M201">
        <f>IF(K200="Y",(E200+E202),E200)</f>
        <v>298</v>
      </c>
      <c r="N201" s="1">
        <v>45930</v>
      </c>
      <c r="O201" s="4">
        <f t="shared" si="196"/>
        <v>0</v>
      </c>
      <c r="P201">
        <v>325</v>
      </c>
    </row>
    <row r="202" spans="1:16" x14ac:dyDescent="0.25">
      <c r="A202">
        <v>2024</v>
      </c>
      <c r="B202" t="s">
        <v>19</v>
      </c>
      <c r="C202" s="5" t="s">
        <v>30</v>
      </c>
      <c r="D202" s="1" t="s">
        <v>16</v>
      </c>
      <c r="E202" s="12">
        <v>27</v>
      </c>
      <c r="F202" s="8" t="s">
        <v>46</v>
      </c>
      <c r="G202">
        <f t="shared" ref="G202" si="204">SUM($E200:$E202)</f>
        <v>325</v>
      </c>
      <c r="H202" s="4">
        <f>IFERROR(E200/(E200+E202),"")</f>
        <v>0.91692307692307695</v>
      </c>
      <c r="I202" s="4">
        <f>IFERROR((E200+E201)/(G200),0)</f>
        <v>0.91692307692307695</v>
      </c>
      <c r="J202" s="4">
        <v>0.9</v>
      </c>
      <c r="K202" t="s">
        <v>13</v>
      </c>
      <c r="L202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Goal Met</v>
      </c>
      <c r="M202">
        <f>IF(K200="Y",(E200+E202),E200)</f>
        <v>298</v>
      </c>
      <c r="N202" s="1">
        <v>45930</v>
      </c>
      <c r="O202" s="4">
        <f t="shared" si="196"/>
        <v>8.3076923076923076E-2</v>
      </c>
      <c r="P202">
        <v>325</v>
      </c>
    </row>
    <row r="203" spans="1:16" x14ac:dyDescent="0.25">
      <c r="A203">
        <v>2024</v>
      </c>
      <c r="B203" t="s">
        <v>19</v>
      </c>
      <c r="C203" s="5" t="s">
        <v>22</v>
      </c>
      <c r="D203" s="1" t="s">
        <v>12</v>
      </c>
      <c r="E203" s="12">
        <v>1457</v>
      </c>
      <c r="F203" s="8" t="s">
        <v>47</v>
      </c>
      <c r="G203">
        <f t="shared" ref="G203" si="205">SUM($E203:$E205)</f>
        <v>1534</v>
      </c>
      <c r="H203" s="4">
        <f>IFERROR(E203/(E203+E205),"")</f>
        <v>0.94980443285528027</v>
      </c>
      <c r="I203" s="4">
        <f>IFERROR((E203+E204)/(G203),0)</f>
        <v>0.94980443285528027</v>
      </c>
      <c r="J203" s="4">
        <v>0.9</v>
      </c>
      <c r="K203" t="s">
        <v>13</v>
      </c>
      <c r="L203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Goal Met</v>
      </c>
      <c r="M203">
        <f>IF(K203="Y",(E203+E205),E203)</f>
        <v>1457</v>
      </c>
      <c r="N203" s="1">
        <v>45930</v>
      </c>
      <c r="O203" s="4">
        <f t="shared" si="196"/>
        <v>0.94980443285528027</v>
      </c>
      <c r="P203">
        <v>1633</v>
      </c>
    </row>
    <row r="204" spans="1:16" x14ac:dyDescent="0.25">
      <c r="A204">
        <v>2024</v>
      </c>
      <c r="B204" t="s">
        <v>19</v>
      </c>
      <c r="C204" s="5" t="s">
        <v>22</v>
      </c>
      <c r="D204" s="1" t="s">
        <v>15</v>
      </c>
      <c r="E204" s="12">
        <v>0</v>
      </c>
      <c r="F204" s="8" t="s">
        <v>47</v>
      </c>
      <c r="G204">
        <f t="shared" ref="G204" si="206">SUM($E203:$E205)</f>
        <v>1534</v>
      </c>
      <c r="H204" s="4">
        <f>IFERROR(E203/(E203+E205),"")</f>
        <v>0.94980443285528027</v>
      </c>
      <c r="I204" s="4">
        <f>IFERROR((E203+E204)/(G203),0)</f>
        <v>0.94980443285528027</v>
      </c>
      <c r="J204" s="4">
        <v>0.9</v>
      </c>
      <c r="K204" t="s">
        <v>13</v>
      </c>
      <c r="L204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Goal Met</v>
      </c>
      <c r="M204">
        <f>IF(K203="Y",(E203+E205),E203)</f>
        <v>1457</v>
      </c>
      <c r="N204" s="1">
        <v>45930</v>
      </c>
      <c r="O204" s="4">
        <f t="shared" si="196"/>
        <v>0</v>
      </c>
      <c r="P204">
        <v>1633</v>
      </c>
    </row>
    <row r="205" spans="1:16" x14ac:dyDescent="0.25">
      <c r="A205">
        <v>2024</v>
      </c>
      <c r="B205" t="s">
        <v>19</v>
      </c>
      <c r="C205" s="5" t="s">
        <v>22</v>
      </c>
      <c r="D205" s="1" t="s">
        <v>16</v>
      </c>
      <c r="E205" s="12">
        <v>77</v>
      </c>
      <c r="F205" s="8" t="s">
        <v>47</v>
      </c>
      <c r="G205">
        <f t="shared" ref="G205" si="207">SUM($E203:$E205)</f>
        <v>1534</v>
      </c>
      <c r="H205" s="4">
        <f>IFERROR(E203/(E203+E205),"")</f>
        <v>0.94980443285528027</v>
      </c>
      <c r="I205" s="4">
        <f>IFERROR((E203+E204)/(G203),0)</f>
        <v>0.94980443285528027</v>
      </c>
      <c r="J205" s="4">
        <v>0.9</v>
      </c>
      <c r="K205" t="s">
        <v>13</v>
      </c>
      <c r="L205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Goal Met</v>
      </c>
      <c r="M205">
        <f>IF(K203="Y",(E203+E205),E203)</f>
        <v>1457</v>
      </c>
      <c r="N205" s="1">
        <v>45930</v>
      </c>
      <c r="O205" s="4">
        <f t="shared" si="196"/>
        <v>5.0195567144719684E-2</v>
      </c>
      <c r="P205">
        <v>1633</v>
      </c>
    </row>
    <row r="206" spans="1:16" x14ac:dyDescent="0.25">
      <c r="A206">
        <v>2024</v>
      </c>
      <c r="B206" t="s">
        <v>19</v>
      </c>
      <c r="C206" s="5" t="s">
        <v>34</v>
      </c>
      <c r="D206" s="1" t="s">
        <v>12</v>
      </c>
      <c r="E206" s="12">
        <v>706</v>
      </c>
      <c r="F206" s="8" t="s">
        <v>46</v>
      </c>
      <c r="G206">
        <f t="shared" ref="G206" si="208">SUM($E206:$E208)</f>
        <v>764</v>
      </c>
      <c r="H206" s="4">
        <f>IFERROR(E206/(E206+E208),"")</f>
        <v>0.9240837696335078</v>
      </c>
      <c r="I206" s="4">
        <f>IFERROR((E206+E207)/(G206),0)</f>
        <v>0.9240837696335078</v>
      </c>
      <c r="J206" s="4">
        <v>0.9</v>
      </c>
      <c r="K206" t="s">
        <v>13</v>
      </c>
      <c r="L206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Goal Met</v>
      </c>
      <c r="M206">
        <f>IF(K206="Y",(E206+E208),E206)</f>
        <v>706</v>
      </c>
      <c r="N206" s="1">
        <v>45930</v>
      </c>
      <c r="O206" s="4">
        <f t="shared" si="196"/>
        <v>0.9240837696335078</v>
      </c>
    </row>
    <row r="207" spans="1:16" x14ac:dyDescent="0.25">
      <c r="A207">
        <v>2024</v>
      </c>
      <c r="B207" t="s">
        <v>19</v>
      </c>
      <c r="C207" s="5" t="s">
        <v>34</v>
      </c>
      <c r="D207" s="1" t="s">
        <v>15</v>
      </c>
      <c r="E207" s="12">
        <v>0</v>
      </c>
      <c r="F207" s="8" t="s">
        <v>46</v>
      </c>
      <c r="G207">
        <f t="shared" ref="G207" si="209">SUM($E206:$E208)</f>
        <v>764</v>
      </c>
      <c r="H207" s="4">
        <f>IFERROR(E206/(E206+E208),"")</f>
        <v>0.9240837696335078</v>
      </c>
      <c r="I207" s="4">
        <f>IFERROR((E206+E207)/(G206),0)</f>
        <v>0.9240837696335078</v>
      </c>
      <c r="J207" s="4">
        <v>0.9</v>
      </c>
      <c r="K207" t="s">
        <v>13</v>
      </c>
      <c r="L207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Goal Met</v>
      </c>
      <c r="M207">
        <f>IF(K206="Y",(E206+E208),E206)</f>
        <v>706</v>
      </c>
      <c r="N207" s="1">
        <v>45930</v>
      </c>
      <c r="O207" s="4">
        <f t="shared" si="196"/>
        <v>0</v>
      </c>
    </row>
    <row r="208" spans="1:16" x14ac:dyDescent="0.25">
      <c r="A208">
        <v>2024</v>
      </c>
      <c r="B208" t="s">
        <v>19</v>
      </c>
      <c r="C208" s="5" t="s">
        <v>34</v>
      </c>
      <c r="D208" s="1" t="s">
        <v>16</v>
      </c>
      <c r="E208" s="12">
        <v>58</v>
      </c>
      <c r="F208" s="8" t="s">
        <v>46</v>
      </c>
      <c r="G208">
        <f t="shared" ref="G208" si="210">SUM($E206:$E208)</f>
        <v>764</v>
      </c>
      <c r="H208" s="4">
        <f>IFERROR(E206/(E206+E208),"")</f>
        <v>0.9240837696335078</v>
      </c>
      <c r="I208" s="4">
        <f>IFERROR((E206+E207)/(G206),0)</f>
        <v>0.9240837696335078</v>
      </c>
      <c r="J208" s="4">
        <v>0.9</v>
      </c>
      <c r="K208" t="s">
        <v>13</v>
      </c>
      <c r="L208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Goal Met</v>
      </c>
      <c r="M208">
        <f>IF(K206="Y",(E206+E208),E206)</f>
        <v>706</v>
      </c>
      <c r="N208" s="1">
        <v>45930</v>
      </c>
      <c r="O208" s="4">
        <f t="shared" si="196"/>
        <v>7.5916230366492143E-2</v>
      </c>
    </row>
    <row r="209" spans="1:16" x14ac:dyDescent="0.25">
      <c r="A209">
        <v>2024</v>
      </c>
      <c r="B209" t="s">
        <v>19</v>
      </c>
      <c r="C209" s="5" t="s">
        <v>37</v>
      </c>
      <c r="D209" s="1" t="s">
        <v>12</v>
      </c>
      <c r="E209" s="12">
        <v>163</v>
      </c>
      <c r="F209" s="8" t="s">
        <v>47</v>
      </c>
      <c r="G209">
        <f t="shared" ref="G209" si="211">SUM($E209:$E211)</f>
        <v>181</v>
      </c>
      <c r="H209" s="4">
        <f>IFERROR(E209/(E209+E211),"")</f>
        <v>0.90055248618784534</v>
      </c>
      <c r="I209" s="4">
        <f>IFERROR((E209+E210)/(G209),0)</f>
        <v>0.90055248618784534</v>
      </c>
      <c r="J209" s="4">
        <v>0.9</v>
      </c>
      <c r="K209" t="s">
        <v>13</v>
      </c>
      <c r="L209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Goal Met</v>
      </c>
      <c r="M209">
        <f>IF(K209="Y",(E209+E211),E209)</f>
        <v>163</v>
      </c>
      <c r="N209" s="1">
        <v>45930</v>
      </c>
      <c r="O209" s="4">
        <f t="shared" si="196"/>
        <v>0.90055248618784534</v>
      </c>
    </row>
    <row r="210" spans="1:16" x14ac:dyDescent="0.25">
      <c r="A210">
        <v>2024</v>
      </c>
      <c r="B210" t="s">
        <v>19</v>
      </c>
      <c r="C210" s="5" t="s">
        <v>37</v>
      </c>
      <c r="D210" s="1" t="s">
        <v>15</v>
      </c>
      <c r="E210" s="12">
        <v>0</v>
      </c>
      <c r="F210" s="8" t="s">
        <v>47</v>
      </c>
      <c r="G210">
        <f t="shared" ref="G210" si="212">SUM($E209:$E211)</f>
        <v>181</v>
      </c>
      <c r="H210" s="4">
        <f>IFERROR(E209/(E209+E211),"")</f>
        <v>0.90055248618784534</v>
      </c>
      <c r="I210" s="4">
        <f>IFERROR((E209+E210)/(G209),0)</f>
        <v>0.90055248618784534</v>
      </c>
      <c r="J210" s="4">
        <v>0.9</v>
      </c>
      <c r="K210" t="s">
        <v>13</v>
      </c>
      <c r="L210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Goal Met</v>
      </c>
      <c r="M210">
        <f>IF(K209="Y",(E209+E211),E209)</f>
        <v>163</v>
      </c>
      <c r="N210" s="1">
        <v>45930</v>
      </c>
      <c r="O210" s="4">
        <f t="shared" si="196"/>
        <v>0</v>
      </c>
    </row>
    <row r="211" spans="1:16" x14ac:dyDescent="0.25">
      <c r="A211">
        <v>2024</v>
      </c>
      <c r="B211" t="s">
        <v>19</v>
      </c>
      <c r="C211" s="5" t="s">
        <v>37</v>
      </c>
      <c r="D211" s="1" t="s">
        <v>16</v>
      </c>
      <c r="E211" s="12">
        <v>18</v>
      </c>
      <c r="F211" s="8" t="s">
        <v>47</v>
      </c>
      <c r="G211">
        <f t="shared" ref="G211" si="213">SUM($E209:$E211)</f>
        <v>181</v>
      </c>
      <c r="H211" s="4">
        <f>IFERROR(E209/(E209+E211),"")</f>
        <v>0.90055248618784534</v>
      </c>
      <c r="I211" s="4">
        <f>IFERROR((E209+E210)/(G209),0)</f>
        <v>0.90055248618784534</v>
      </c>
      <c r="J211" s="4">
        <v>0.9</v>
      </c>
      <c r="K211" t="s">
        <v>13</v>
      </c>
      <c r="L211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Goal Met</v>
      </c>
      <c r="M211">
        <f>IF(K209="Y",(E209+E211),E209)</f>
        <v>163</v>
      </c>
      <c r="N211" s="1">
        <v>45930</v>
      </c>
      <c r="O211" s="4">
        <f t="shared" si="196"/>
        <v>9.9447513812154692E-2</v>
      </c>
    </row>
    <row r="212" spans="1:16" x14ac:dyDescent="0.25">
      <c r="A212">
        <v>2024</v>
      </c>
      <c r="B212" t="s">
        <v>19</v>
      </c>
      <c r="C212" s="5" t="s">
        <v>43</v>
      </c>
      <c r="D212" s="1" t="s">
        <v>12</v>
      </c>
      <c r="E212" s="12">
        <v>114</v>
      </c>
      <c r="F212" s="8" t="s">
        <v>44</v>
      </c>
      <c r="G212">
        <f t="shared" ref="G212" si="214">SUM($E212:$E214)</f>
        <v>144</v>
      </c>
      <c r="H212" s="4">
        <f>IFERROR(E212/(E212+E214),"")</f>
        <v>0.79166666666666663</v>
      </c>
      <c r="I212" s="4">
        <f>IFERROR((E212+E213)/(G212),0)</f>
        <v>0.79166666666666663</v>
      </c>
      <c r="J212" s="4">
        <v>0.9</v>
      </c>
      <c r="K212" t="s">
        <v>13</v>
      </c>
      <c r="L212" t="str">
        <f>IF(K212="Y",IF(AND(E212=0,E213=0,E214=0),"N/A",
IF(AND(E212=0,E213&gt;0,E214=0),"Currently Meeting, Pending",
IF(AND(E212&gt;0,E213&gt;0,H212+0.005&gt;=J212),"Currently Meeting, Pending",
IF(AND(E212&gt;0,E213&gt;=0,E214&gt;=0,H214+0.005&gt;=J214),"Will Meet Goal",
IF(AND(E212&gt;=0,E213=0,E214&gt;0,I214&lt;J214),"Will Not Meet Goal",
IF(AND(E212&gt;=0,E213&gt;0,E214&gt;0,H213&lt;J213),"Currently Not Meeting, Pending",
"ERROR")))))),
IF(AND(E212=0,E213=0,E214=0),"N/A",
IF(AND(E212=0,E213&gt;0,E214=0),"Goal Met",
IF(AND(E212&gt;0,E213&gt;0,H212+0.005&gt;=J212),"Goal Met",
IF(AND(E212&gt;0,E213&gt;=0,E214&gt;=0,H214+0.005&gt;=J214),"Goal Met",
IF(AND(E212&gt;=0,E213=0,E214&gt;0,H214&lt;J214),"Goal Not Met",
IF(AND(E212&gt;=0,E213&gt;0,E214&gt;0,H213&lt;J213),"Goal Not Met","ERROR")
))))))</f>
        <v>Goal Not Met</v>
      </c>
      <c r="M212">
        <f>IF(K212="Y",(E212+E214),E212)</f>
        <v>114</v>
      </c>
      <c r="N212" s="1">
        <v>45930</v>
      </c>
      <c r="O212" s="4">
        <f t="shared" si="196"/>
        <v>0.79166666666666663</v>
      </c>
      <c r="P212">
        <v>146</v>
      </c>
    </row>
    <row r="213" spans="1:16" x14ac:dyDescent="0.25">
      <c r="A213">
        <v>2024</v>
      </c>
      <c r="B213" t="s">
        <v>19</v>
      </c>
      <c r="C213" s="5" t="s">
        <v>43</v>
      </c>
      <c r="D213" s="1" t="s">
        <v>15</v>
      </c>
      <c r="E213" s="12">
        <v>0</v>
      </c>
      <c r="F213" s="8" t="s">
        <v>44</v>
      </c>
      <c r="G213">
        <f t="shared" ref="G213" si="215">SUM($E212:$E214)</f>
        <v>144</v>
      </c>
      <c r="H213" s="4">
        <f>IFERROR(E212/(E212+E214),"")</f>
        <v>0.79166666666666663</v>
      </c>
      <c r="I213" s="4">
        <f>IFERROR((E212+E213)/(G212),0)</f>
        <v>0.79166666666666663</v>
      </c>
      <c r="J213" s="4">
        <v>0.9</v>
      </c>
      <c r="K213" t="s">
        <v>13</v>
      </c>
      <c r="L213" t="str">
        <f>IF(K212="Y",IF(AND(E212=0,E213=0,E214=0),"N/A",
IF(AND(E212=0,E213&gt;0,E214=0),"Currently Meeting, Pending",
IF(AND(E212&gt;0,E213&gt;0,H212+0.005&gt;=J212),"Currently Meeting, Pending",
IF(AND(E212&gt;0,E213&gt;=0,E214&gt;=0,H214+0.005&gt;=J214),"Will Meet Goal",
IF(AND(E212&gt;=0,E213=0,E214&gt;0,I214&lt;J214),"Will Not Meet Goal",
IF(AND(E212&gt;=0,E213&gt;0,E214&gt;0,H213&lt;J213),"Currently Not Meeting, Pending",
"ERROR")))))),
IF(AND(E212=0,E213=0,E214=0),"N/A",
IF(AND(E212=0,E213&gt;0,E214=0),"Goal Met",
IF(AND(E212&gt;0,E213&gt;0,H212+0.005&gt;=J212),"Goal Met",
IF(AND(E212&gt;0,E213&gt;=0,E214&gt;=0,H214+0.005&gt;=J214),"Goal Met",
IF(AND(E212&gt;=0,E213=0,E214&gt;0,H214&lt;J214),"Goal Not Met",
IF(AND(E212&gt;=0,E213&gt;0,E214&gt;0,H213&lt;J213),"Goal Not Met","ERROR")
))))))</f>
        <v>Goal Not Met</v>
      </c>
      <c r="M213">
        <f>IF(K212="Y",(E212+E214),E212)</f>
        <v>114</v>
      </c>
      <c r="N213" s="1">
        <v>45930</v>
      </c>
      <c r="O213" s="4">
        <f t="shared" si="196"/>
        <v>0</v>
      </c>
      <c r="P213">
        <v>146</v>
      </c>
    </row>
    <row r="214" spans="1:16" x14ac:dyDescent="0.25">
      <c r="A214">
        <v>2024</v>
      </c>
      <c r="B214" t="s">
        <v>19</v>
      </c>
      <c r="C214" s="5" t="s">
        <v>43</v>
      </c>
      <c r="D214" s="1" t="s">
        <v>16</v>
      </c>
      <c r="E214" s="12">
        <v>30</v>
      </c>
      <c r="F214" s="8" t="s">
        <v>44</v>
      </c>
      <c r="G214">
        <f t="shared" ref="G214" si="216">SUM($E212:$E214)</f>
        <v>144</v>
      </c>
      <c r="H214" s="4">
        <f>IFERROR(E212/(E212+E214),"")</f>
        <v>0.79166666666666663</v>
      </c>
      <c r="I214" s="4">
        <f>IFERROR((E212+E213)/(G212),0)</f>
        <v>0.79166666666666663</v>
      </c>
      <c r="J214" s="4">
        <v>0.9</v>
      </c>
      <c r="K214" t="s">
        <v>13</v>
      </c>
      <c r="L214" t="str">
        <f>IF(K212="Y",IF(AND(E212=0,E213=0,E214=0),"N/A",
IF(AND(E212=0,E213&gt;0,E214=0),"Currently Meeting, Pending",
IF(AND(E212&gt;0,E213&gt;0,H212+0.005&gt;=J212),"Currently Meeting, Pending",
IF(AND(E212&gt;0,E213&gt;=0,E214&gt;=0,H214+0.005&gt;=J214),"Will Meet Goal",
IF(AND(E212&gt;=0,E213=0,E214&gt;0,I214&lt;J214),"Will Not Meet Goal",
IF(AND(E212&gt;=0,E213&gt;0,E214&gt;0,H213&lt;J213),"Currently Not Meeting, Pending",
"ERROR")))))),
IF(AND(E212=0,E213=0,E214=0),"N/A",
IF(AND(E212=0,E213&gt;0,E214=0),"Goal Met",
IF(AND(E212&gt;0,E213&gt;0,H212+0.005&gt;=J212),"Goal Met",
IF(AND(E212&gt;0,E213&gt;=0,E214&gt;=0,H214+0.005&gt;=J214),"Goal Met",
IF(AND(E212&gt;=0,E213=0,E214&gt;0,H214&lt;J214),"Goal Not Met",
IF(AND(E212&gt;=0,E213&gt;0,E214&gt;0,H213&lt;J213),"Goal Not Met","ERROR")
))))))</f>
        <v>Goal Not Met</v>
      </c>
      <c r="M214">
        <f>IF(K212="Y",(E212+E214),E212)</f>
        <v>114</v>
      </c>
      <c r="N214" s="1">
        <v>45930</v>
      </c>
      <c r="O214" s="4">
        <f t="shared" si="196"/>
        <v>0.20833333333333334</v>
      </c>
      <c r="P214">
        <v>146</v>
      </c>
    </row>
    <row r="215" spans="1:16" x14ac:dyDescent="0.25">
      <c r="A215">
        <v>2024</v>
      </c>
      <c r="B215" t="s">
        <v>19</v>
      </c>
      <c r="C215" s="5" t="s">
        <v>23</v>
      </c>
      <c r="D215" s="1" t="s">
        <v>12</v>
      </c>
      <c r="E215" s="12">
        <v>664</v>
      </c>
      <c r="F215" s="8" t="s">
        <v>48</v>
      </c>
      <c r="G215">
        <f t="shared" ref="G215" si="217">SUM($E215:$E217)</f>
        <v>829</v>
      </c>
      <c r="H215" s="4">
        <f>IFERROR(E215/(E215+E217),"")</f>
        <v>0.80096501809408926</v>
      </c>
      <c r="I215" s="4">
        <f>IFERROR((E215+E216)/(G215),0)</f>
        <v>0.80096501809408926</v>
      </c>
      <c r="J215" s="4">
        <v>0.9</v>
      </c>
      <c r="K215" t="s">
        <v>13</v>
      </c>
      <c r="L215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Goal Not Met</v>
      </c>
      <c r="M215">
        <f>IF(K215="Y",(E215+E217),E215)</f>
        <v>664</v>
      </c>
      <c r="N215" s="1">
        <v>45930</v>
      </c>
      <c r="O215" s="4">
        <f t="shared" si="196"/>
        <v>0.80096501809408926</v>
      </c>
      <c r="P215">
        <v>756</v>
      </c>
    </row>
    <row r="216" spans="1:16" x14ac:dyDescent="0.25">
      <c r="A216">
        <v>2024</v>
      </c>
      <c r="B216" t="s">
        <v>19</v>
      </c>
      <c r="C216" s="5" t="s">
        <v>23</v>
      </c>
      <c r="D216" s="1" t="s">
        <v>15</v>
      </c>
      <c r="E216" s="12">
        <v>0</v>
      </c>
      <c r="F216" s="8" t="s">
        <v>48</v>
      </c>
      <c r="G216">
        <f t="shared" ref="G216" si="218">SUM($E215:$E217)</f>
        <v>829</v>
      </c>
      <c r="H216" s="4">
        <f>IFERROR(E215/(E215+E217),"")</f>
        <v>0.80096501809408926</v>
      </c>
      <c r="I216" s="4">
        <f>IFERROR((E215+E216)/(G215),0)</f>
        <v>0.80096501809408926</v>
      </c>
      <c r="J216" s="4">
        <v>0.9</v>
      </c>
      <c r="K216" t="s">
        <v>13</v>
      </c>
      <c r="L216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Goal Not Met</v>
      </c>
      <c r="M216">
        <f>IF(K215="Y",(E215+E217),E215)</f>
        <v>664</v>
      </c>
      <c r="N216" s="1">
        <v>45930</v>
      </c>
      <c r="O216" s="4">
        <f t="shared" si="196"/>
        <v>0</v>
      </c>
      <c r="P216">
        <v>756</v>
      </c>
    </row>
    <row r="217" spans="1:16" x14ac:dyDescent="0.25">
      <c r="A217">
        <v>2024</v>
      </c>
      <c r="B217" t="s">
        <v>19</v>
      </c>
      <c r="C217" s="5" t="s">
        <v>23</v>
      </c>
      <c r="D217" s="1" t="s">
        <v>16</v>
      </c>
      <c r="E217" s="12">
        <v>165</v>
      </c>
      <c r="F217" s="8" t="s">
        <v>48</v>
      </c>
      <c r="G217">
        <f t="shared" ref="G217" si="219">SUM($E215:$E217)</f>
        <v>829</v>
      </c>
      <c r="H217" s="4">
        <f>IFERROR(E215/(E215+E217),"")</f>
        <v>0.80096501809408926</v>
      </c>
      <c r="I217" s="4">
        <f>IFERROR((E215+E216)/(G215),0)</f>
        <v>0.80096501809408926</v>
      </c>
      <c r="J217" s="4">
        <v>0.9</v>
      </c>
      <c r="K217" t="s">
        <v>13</v>
      </c>
      <c r="L217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Goal Not Met</v>
      </c>
      <c r="M217">
        <f>IF(K215="Y",(E215+E217),E215)</f>
        <v>664</v>
      </c>
      <c r="N217" s="1">
        <v>45930</v>
      </c>
      <c r="O217" s="4">
        <f t="shared" si="196"/>
        <v>0.19903498190591074</v>
      </c>
      <c r="P217">
        <v>756</v>
      </c>
    </row>
    <row r="218" spans="1:16" x14ac:dyDescent="0.25">
      <c r="A218">
        <v>2024</v>
      </c>
      <c r="B218" t="s">
        <v>19</v>
      </c>
      <c r="C218" s="5" t="s">
        <v>31</v>
      </c>
      <c r="D218" s="1" t="s">
        <v>12</v>
      </c>
      <c r="E218" s="12">
        <v>246</v>
      </c>
      <c r="F218" s="8" t="s">
        <v>49</v>
      </c>
      <c r="G218">
        <f t="shared" ref="G218" si="220">SUM($E218:$E220)</f>
        <v>297</v>
      </c>
      <c r="H218" s="4">
        <f>IFERROR(E218/(E218+E220),"")</f>
        <v>0.82828282828282829</v>
      </c>
      <c r="I218" s="4">
        <f>IFERROR((E218+E219)/(G218),0)</f>
        <v>0.82828282828282829</v>
      </c>
      <c r="J218" s="4">
        <v>0.9</v>
      </c>
      <c r="K218" t="s">
        <v>13</v>
      </c>
      <c r="L218" t="str">
        <f>IF(K218="Y",IF(AND(E218=0,E219=0,E220=0),"N/A",
IF(AND(E218=0,E219&gt;0,E220=0),"Currently Meeting, Pending",
IF(AND(E218&gt;0,E219&gt;0,H218+0.005&gt;=J218),"Currently Meeting, Pending",
IF(AND(E218&gt;0,E219&gt;=0,E220&gt;=0,H220+0.005&gt;=J220),"Will Meet Goal",
IF(AND(E218&gt;=0,E219=0,E220&gt;0,I220&lt;J220),"Will Not Meet Goal",
IF(AND(E218&gt;=0,E219&gt;0,E220&gt;0,H219&lt;J219),"Currently Not Meeting, Pending",
"ERROR")))))),
IF(AND(E218=0,E219=0,E220=0),"N/A",
IF(AND(E218=0,E219&gt;0,E220=0),"Goal Met",
IF(AND(E218&gt;0,E219&gt;0,H218+0.005&gt;=J218),"Goal Met",
IF(AND(E218&gt;0,E219&gt;=0,E220&gt;=0,H220+0.005&gt;=J220),"Goal Met",
IF(AND(E218&gt;=0,E219=0,E220&gt;0,H220&lt;J220),"Goal Not Met",
IF(AND(E218&gt;=0,E219&gt;0,E220&gt;0,H219&lt;J219),"Goal Not Met","ERROR")
))))))</f>
        <v>Goal Not Met</v>
      </c>
      <c r="M218">
        <f>IF(K218="Y",(E218+E220),E218)</f>
        <v>246</v>
      </c>
      <c r="N218" s="1">
        <v>45930</v>
      </c>
      <c r="O218" s="4">
        <f t="shared" si="196"/>
        <v>0.82828282828282829</v>
      </c>
      <c r="P218">
        <v>284</v>
      </c>
    </row>
    <row r="219" spans="1:16" x14ac:dyDescent="0.25">
      <c r="A219">
        <v>2024</v>
      </c>
      <c r="B219" t="s">
        <v>19</v>
      </c>
      <c r="C219" s="5" t="s">
        <v>31</v>
      </c>
      <c r="D219" s="1" t="s">
        <v>15</v>
      </c>
      <c r="E219" s="12">
        <v>0</v>
      </c>
      <c r="F219" s="8" t="s">
        <v>49</v>
      </c>
      <c r="G219">
        <f t="shared" ref="G219" si="221">SUM($E218:$E220)</f>
        <v>297</v>
      </c>
      <c r="H219" s="4">
        <f>IFERROR(E218/(E218+E220),"")</f>
        <v>0.82828282828282829</v>
      </c>
      <c r="I219" s="4">
        <f>IFERROR((E218+E219)/(G218),0)</f>
        <v>0.82828282828282829</v>
      </c>
      <c r="J219" s="4">
        <v>0.9</v>
      </c>
      <c r="K219" t="s">
        <v>13</v>
      </c>
      <c r="L219" t="str">
        <f>IF(K218="Y",IF(AND(E218=0,E219=0,E220=0),"N/A",
IF(AND(E218=0,E219&gt;0,E220=0),"Currently Meeting, Pending",
IF(AND(E218&gt;0,E219&gt;0,H218+0.005&gt;=J218),"Currently Meeting, Pending",
IF(AND(E218&gt;0,E219&gt;=0,E220&gt;=0,H220+0.005&gt;=J220),"Will Meet Goal",
IF(AND(E218&gt;=0,E219=0,E220&gt;0,I220&lt;J220),"Will Not Meet Goal",
IF(AND(E218&gt;=0,E219&gt;0,E220&gt;0,H219&lt;J219),"Currently Not Meeting, Pending",
"ERROR")))))),
IF(AND(E218=0,E219=0,E220=0),"N/A",
IF(AND(E218=0,E219&gt;0,E220=0),"Goal Met",
IF(AND(E218&gt;0,E219&gt;0,H218+0.005&gt;=J218),"Goal Met",
IF(AND(E218&gt;0,E219&gt;=0,E220&gt;=0,H220+0.005&gt;=J220),"Goal Met",
IF(AND(E218&gt;=0,E219=0,E220&gt;0,H220&lt;J220),"Goal Not Met",
IF(AND(E218&gt;=0,E219&gt;0,E220&gt;0,H219&lt;J219),"Goal Not Met","ERROR")
))))))</f>
        <v>Goal Not Met</v>
      </c>
      <c r="M219">
        <f>IF(K218="Y",(E218+E220),E218)</f>
        <v>246</v>
      </c>
      <c r="N219" s="1">
        <v>45930</v>
      </c>
      <c r="O219" s="4">
        <f t="shared" si="196"/>
        <v>0</v>
      </c>
      <c r="P219">
        <v>284</v>
      </c>
    </row>
    <row r="220" spans="1:16" x14ac:dyDescent="0.25">
      <c r="A220">
        <v>2024</v>
      </c>
      <c r="B220" t="s">
        <v>19</v>
      </c>
      <c r="C220" s="5" t="s">
        <v>31</v>
      </c>
      <c r="D220" s="1" t="s">
        <v>16</v>
      </c>
      <c r="E220" s="12">
        <v>51</v>
      </c>
      <c r="F220" s="8" t="s">
        <v>49</v>
      </c>
      <c r="G220">
        <f t="shared" ref="G220" si="222">SUM($E218:$E220)</f>
        <v>297</v>
      </c>
      <c r="H220" s="4">
        <f>IFERROR(E218/(E218+E220),"")</f>
        <v>0.82828282828282829</v>
      </c>
      <c r="I220" s="4">
        <f>IFERROR((E218+E219)/(G218),0)</f>
        <v>0.82828282828282829</v>
      </c>
      <c r="J220" s="4">
        <v>0.9</v>
      </c>
      <c r="K220" t="s">
        <v>13</v>
      </c>
      <c r="L220" t="str">
        <f>IF(K218="Y",IF(AND(E218=0,E219=0,E220=0),"N/A",
IF(AND(E218=0,E219&gt;0,E220=0),"Currently Meeting, Pending",
IF(AND(E218&gt;0,E219&gt;0,H218+0.005&gt;=J218),"Currently Meeting, Pending",
IF(AND(E218&gt;0,E219&gt;=0,E220&gt;=0,H220+0.005&gt;=J220),"Will Meet Goal",
IF(AND(E218&gt;=0,E219=0,E220&gt;0,I220&lt;J220),"Will Not Meet Goal",
IF(AND(E218&gt;=0,E219&gt;0,E220&gt;0,H219&lt;J219),"Currently Not Meeting, Pending",
"ERROR")))))),
IF(AND(E218=0,E219=0,E220=0),"N/A",
IF(AND(E218=0,E219&gt;0,E220=0),"Goal Met",
IF(AND(E218&gt;0,E219&gt;0,H218+0.005&gt;=J218),"Goal Met",
IF(AND(E218&gt;0,E219&gt;=0,E220&gt;=0,H220+0.005&gt;=J220),"Goal Met",
IF(AND(E218&gt;=0,E219=0,E220&gt;0,H220&lt;J220),"Goal Not Met",
IF(AND(E218&gt;=0,E219&gt;0,E220&gt;0,H219&lt;J219),"Goal Not Met","ERROR")
))))))</f>
        <v>Goal Not Met</v>
      </c>
      <c r="M220">
        <f>IF(K218="Y",(E218+E220),E218)</f>
        <v>246</v>
      </c>
      <c r="N220" s="1">
        <v>45930</v>
      </c>
      <c r="O220" s="4">
        <f t="shared" si="196"/>
        <v>0.17171717171717171</v>
      </c>
      <c r="P220">
        <v>284</v>
      </c>
    </row>
    <row r="221" spans="1:16" x14ac:dyDescent="0.25">
      <c r="A221">
        <v>2024</v>
      </c>
      <c r="B221" t="s">
        <v>19</v>
      </c>
      <c r="C221" s="5" t="s">
        <v>24</v>
      </c>
      <c r="D221" s="1" t="s">
        <v>12</v>
      </c>
      <c r="E221" s="12">
        <v>601</v>
      </c>
      <c r="F221" s="8" t="s">
        <v>50</v>
      </c>
      <c r="G221">
        <f t="shared" ref="G221" si="223">SUM($E221:$E223)</f>
        <v>690</v>
      </c>
      <c r="H221" s="4">
        <f>IFERROR(E221/(E221+E223),"")</f>
        <v>0.87101449275362319</v>
      </c>
      <c r="I221" s="4">
        <f>IFERROR((E221+E222)/(G221),0)</f>
        <v>0.87101449275362319</v>
      </c>
      <c r="J221" s="4">
        <v>0.9</v>
      </c>
      <c r="K221" t="s">
        <v>13</v>
      </c>
      <c r="L221" t="str">
        <f>IF(K221="Y",IF(AND(E221=0,E222=0,E223=0),"N/A",
IF(AND(E221=0,E222&gt;0,E223=0),"Currently Meeting, Pending",
IF(AND(E221&gt;0,E222&gt;0,H221+0.005&gt;=J221),"Currently Meeting, Pending",
IF(AND(E221&gt;0,E222&gt;=0,E223&gt;=0,H223+0.005&gt;=J223),"Will Meet Goal",
IF(AND(E221&gt;=0,E222=0,E223&gt;0,I223&lt;J223),"Will Not Meet Goal",
IF(AND(E221&gt;=0,E222&gt;0,E223&gt;0,H222&lt;J222),"Currently Not Meeting, Pending",
"ERROR")))))),
IF(AND(E221=0,E222=0,E223=0),"N/A",
IF(AND(E221=0,E222&gt;0,E223=0),"Goal Met",
IF(AND(E221&gt;0,E222&gt;0,H221+0.005&gt;=J221),"Goal Met",
IF(AND(E221&gt;0,E222&gt;=0,E223&gt;=0,H223+0.005&gt;=J223),"Goal Met",
IF(AND(E221&gt;=0,E222=0,E223&gt;0,H223&lt;J223),"Goal Not Met",
IF(AND(E221&gt;=0,E222&gt;0,E223&gt;0,H222&lt;J222),"Goal Not Met","ERROR")
))))))</f>
        <v>Goal Not Met</v>
      </c>
      <c r="M221">
        <f>IF(K221="Y",(E221+E223),E221)</f>
        <v>601</v>
      </c>
      <c r="N221" s="1">
        <v>45930</v>
      </c>
      <c r="O221" s="4">
        <f t="shared" si="196"/>
        <v>0.87101449275362319</v>
      </c>
      <c r="P221">
        <v>646</v>
      </c>
    </row>
    <row r="222" spans="1:16" x14ac:dyDescent="0.25">
      <c r="A222">
        <v>2024</v>
      </c>
      <c r="B222" t="s">
        <v>19</v>
      </c>
      <c r="C222" s="5" t="s">
        <v>24</v>
      </c>
      <c r="D222" s="1" t="s">
        <v>15</v>
      </c>
      <c r="E222" s="12">
        <v>0</v>
      </c>
      <c r="F222" s="8" t="s">
        <v>50</v>
      </c>
      <c r="G222">
        <f t="shared" ref="G222" si="224">SUM($E221:$E223)</f>
        <v>690</v>
      </c>
      <c r="H222" s="4">
        <f>IFERROR(E221/(E221+E223),"")</f>
        <v>0.87101449275362319</v>
      </c>
      <c r="I222" s="4">
        <f>IFERROR((E221+E222)/(G221),0)</f>
        <v>0.87101449275362319</v>
      </c>
      <c r="J222" s="4">
        <v>0.9</v>
      </c>
      <c r="K222" t="s">
        <v>13</v>
      </c>
      <c r="L222" t="str">
        <f>IF(K221="Y",IF(AND(E221=0,E222=0,E223=0),"N/A",
IF(AND(E221=0,E222&gt;0,E223=0),"Currently Meeting, Pending",
IF(AND(E221&gt;0,E222&gt;0,H221+0.005&gt;=J221),"Currently Meeting, Pending",
IF(AND(E221&gt;0,E222&gt;=0,E223&gt;=0,H223+0.005&gt;=J223),"Will Meet Goal",
IF(AND(E221&gt;=0,E222=0,E223&gt;0,I223&lt;J223),"Will Not Meet Goal",
IF(AND(E221&gt;=0,E222&gt;0,E223&gt;0,H222&lt;J222),"Currently Not Meeting, Pending",
"ERROR")))))),
IF(AND(E221=0,E222=0,E223=0),"N/A",
IF(AND(E221=0,E222&gt;0,E223=0),"Goal Met",
IF(AND(E221&gt;0,E222&gt;0,H221+0.005&gt;=J221),"Goal Met",
IF(AND(E221&gt;0,E222&gt;=0,E223&gt;=0,H223+0.005&gt;=J223),"Goal Met",
IF(AND(E221&gt;=0,E222=0,E223&gt;0,H223&lt;J223),"Goal Not Met",
IF(AND(E221&gt;=0,E222&gt;0,E223&gt;0,H222&lt;J222),"Goal Not Met","ERROR")
))))))</f>
        <v>Goal Not Met</v>
      </c>
      <c r="M222">
        <f>IF(K221="Y",(E221+E223),E221)</f>
        <v>601</v>
      </c>
      <c r="N222" s="1">
        <v>45930</v>
      </c>
      <c r="O222" s="4">
        <f t="shared" si="196"/>
        <v>0</v>
      </c>
      <c r="P222">
        <v>646</v>
      </c>
    </row>
    <row r="223" spans="1:16" x14ac:dyDescent="0.25">
      <c r="A223">
        <v>2024</v>
      </c>
      <c r="B223" t="s">
        <v>19</v>
      </c>
      <c r="C223" s="5" t="s">
        <v>24</v>
      </c>
      <c r="D223" s="1" t="s">
        <v>16</v>
      </c>
      <c r="E223" s="12">
        <v>89</v>
      </c>
      <c r="F223" s="8" t="s">
        <v>50</v>
      </c>
      <c r="G223">
        <f t="shared" ref="G223" si="225">SUM($E221:$E223)</f>
        <v>690</v>
      </c>
      <c r="H223" s="4">
        <f>IFERROR(E221/(E221+E223),"")</f>
        <v>0.87101449275362319</v>
      </c>
      <c r="I223" s="4">
        <f>IFERROR((E221+E222)/(G221),0)</f>
        <v>0.87101449275362319</v>
      </c>
      <c r="J223" s="4">
        <v>0.9</v>
      </c>
      <c r="K223" t="s">
        <v>13</v>
      </c>
      <c r="L223" t="str">
        <f>IF(K221="Y",IF(AND(E221=0,E222=0,E223=0),"N/A",
IF(AND(E221=0,E222&gt;0,E223=0),"Currently Meeting, Pending",
IF(AND(E221&gt;0,E222&gt;0,H221+0.005&gt;=J221),"Currently Meeting, Pending",
IF(AND(E221&gt;0,E222&gt;=0,E223&gt;=0,H223+0.005&gt;=J223),"Will Meet Goal",
IF(AND(E221&gt;=0,E222=0,E223&gt;0,I223&lt;J223),"Will Not Meet Goal",
IF(AND(E221&gt;=0,E222&gt;0,E223&gt;0,H222&lt;J222),"Currently Not Meeting, Pending",
"ERROR")))))),
IF(AND(E221=0,E222=0,E223=0),"N/A",
IF(AND(E221=0,E222&gt;0,E223=0),"Goal Met",
IF(AND(E221&gt;0,E222&gt;0,H221+0.005&gt;=J221),"Goal Met",
IF(AND(E221&gt;0,E222&gt;=0,E223&gt;=0,H223+0.005&gt;=J223),"Goal Met",
IF(AND(E221&gt;=0,E222=0,E223&gt;0,H223&lt;J223),"Goal Not Met",
IF(AND(E221&gt;=0,E222&gt;0,E223&gt;0,H222&lt;J222),"Goal Not Met","ERROR")
))))))</f>
        <v>Goal Not Met</v>
      </c>
      <c r="M223">
        <f>IF(K221="Y",(E221+E223),E221)</f>
        <v>601</v>
      </c>
      <c r="N223" s="1">
        <v>45930</v>
      </c>
      <c r="O223" s="4">
        <f t="shared" si="196"/>
        <v>0.12898550724637681</v>
      </c>
      <c r="P223">
        <v>646</v>
      </c>
    </row>
    <row r="224" spans="1:16" x14ac:dyDescent="0.25">
      <c r="A224">
        <v>2024</v>
      </c>
      <c r="B224" t="s">
        <v>19</v>
      </c>
      <c r="C224" s="5" t="s">
        <v>35</v>
      </c>
      <c r="D224" s="1" t="s">
        <v>12</v>
      </c>
      <c r="E224" s="12">
        <v>169</v>
      </c>
      <c r="F224" s="8" t="s">
        <v>51</v>
      </c>
      <c r="G224">
        <f t="shared" ref="G224" si="226">SUM($E224:$E226)</f>
        <v>192</v>
      </c>
      <c r="H224" s="4">
        <f>IFERROR(E224/(E224+E226),"")</f>
        <v>0.88020833333333337</v>
      </c>
      <c r="I224" s="4">
        <f>IFERROR((E224+E225)/(G224),0)</f>
        <v>0.88020833333333337</v>
      </c>
      <c r="J224" s="4">
        <v>0.6</v>
      </c>
      <c r="K224" t="s">
        <v>13</v>
      </c>
      <c r="L224" t="str">
        <f>IF(K224="Y",IF(AND(E224=0,E225=0,E226=0),"N/A",
IF(AND(E224=0,E225&gt;0,E226=0),"Currently Meeting, Pending",
IF(AND(E224&gt;0,E225&gt;0,H224+0.005&gt;=J224),"Currently Meeting, Pending",
IF(AND(E224&gt;0,E225&gt;=0,E226&gt;=0,H226+0.005&gt;=J226),"Will Meet Goal",
IF(AND(E224&gt;=0,E225=0,E226&gt;0,I226&lt;J226),"Will Not Meet Goal",
IF(AND(E224&gt;=0,E225&gt;0,E226&gt;0,H225&lt;J225),"Currently Not Meeting, Pending",
"ERROR")))))),
IF(AND(E224=0,E225=0,E226=0),"N/A",
IF(AND(E224=0,E225&gt;0,E226=0),"Goal Met",
IF(AND(E224&gt;0,E225&gt;0,H224+0.005&gt;=J224),"Goal Met",
IF(AND(E224&gt;0,E225&gt;=0,E226&gt;=0,H226+0.005&gt;=J226),"Goal Met",
IF(AND(E224&gt;=0,E225=0,E226&gt;0,H226&lt;J226),"Goal Not Met",
IF(AND(E224&gt;=0,E225&gt;0,E226&gt;0,H225&lt;J225),"Goal Not Met","ERROR")
))))))</f>
        <v>Goal Met</v>
      </c>
      <c r="M224">
        <f>IF(K224="Y",(E224+E226),E224)</f>
        <v>169</v>
      </c>
      <c r="N224" s="1">
        <v>45930</v>
      </c>
      <c r="O224" s="4">
        <f t="shared" si="196"/>
        <v>0.88020833333333337</v>
      </c>
    </row>
    <row r="225" spans="1:16" x14ac:dyDescent="0.25">
      <c r="A225">
        <v>2024</v>
      </c>
      <c r="B225" t="s">
        <v>19</v>
      </c>
      <c r="C225" s="5" t="s">
        <v>35</v>
      </c>
      <c r="D225" s="1" t="s">
        <v>15</v>
      </c>
      <c r="E225" s="12">
        <v>0</v>
      </c>
      <c r="F225" s="8" t="s">
        <v>51</v>
      </c>
      <c r="G225">
        <f t="shared" ref="G225" si="227">SUM($E224:$E226)</f>
        <v>192</v>
      </c>
      <c r="H225" s="4">
        <f>IFERROR(E224/(E224+E226),"")</f>
        <v>0.88020833333333337</v>
      </c>
      <c r="I225" s="4">
        <f>IFERROR((E224+E225)/(G224),0)</f>
        <v>0.88020833333333337</v>
      </c>
      <c r="J225" s="4">
        <v>0.6</v>
      </c>
      <c r="K225" t="s">
        <v>13</v>
      </c>
      <c r="L225" t="str">
        <f>IF(K224="Y",IF(AND(E224=0,E225=0,E226=0),"N/A",
IF(AND(E224=0,E225&gt;0,E226=0),"Currently Meeting, Pending",
IF(AND(E224&gt;0,E225&gt;0,H224+0.005&gt;=J224),"Currently Meeting, Pending",
IF(AND(E224&gt;0,E225&gt;=0,E226&gt;=0,H226+0.005&gt;=J226),"Will Meet Goal",
IF(AND(E224&gt;=0,E225=0,E226&gt;0,I226&lt;J226),"Will Not Meet Goal",
IF(AND(E224&gt;=0,E225&gt;0,E226&gt;0,H225&lt;J225),"Currently Not Meeting, Pending",
"ERROR")))))),
IF(AND(E224=0,E225=0,E226=0),"N/A",
IF(AND(E224=0,E225&gt;0,E226=0),"Goal Met",
IF(AND(E224&gt;0,E225&gt;0,H224+0.005&gt;=J224),"Goal Met",
IF(AND(E224&gt;0,E225&gt;=0,E226&gt;=0,H226+0.005&gt;=J226),"Goal Met",
IF(AND(E224&gt;=0,E225=0,E226&gt;0,H226&lt;J226),"Goal Not Met",
IF(AND(E224&gt;=0,E225&gt;0,E226&gt;0,H225&lt;J225),"Goal Not Met","ERROR")
))))))</f>
        <v>Goal Met</v>
      </c>
      <c r="M225">
        <f>IF(K224="Y",(E224+E226),E224)</f>
        <v>169</v>
      </c>
      <c r="N225" s="1">
        <v>45930</v>
      </c>
      <c r="O225" s="4">
        <f t="shared" si="196"/>
        <v>0</v>
      </c>
    </row>
    <row r="226" spans="1:16" x14ac:dyDescent="0.25">
      <c r="A226">
        <v>2024</v>
      </c>
      <c r="B226" t="s">
        <v>19</v>
      </c>
      <c r="C226" s="5" t="s">
        <v>35</v>
      </c>
      <c r="D226" s="1" t="s">
        <v>16</v>
      </c>
      <c r="E226" s="12">
        <v>23</v>
      </c>
      <c r="F226" s="8" t="s">
        <v>51</v>
      </c>
      <c r="G226">
        <f t="shared" ref="G226" si="228">SUM($E224:$E226)</f>
        <v>192</v>
      </c>
      <c r="H226" s="4">
        <f>IFERROR(E224/(E224+E226),"")</f>
        <v>0.88020833333333337</v>
      </c>
      <c r="I226" s="4">
        <f>IFERROR((E224+E225)/(G224),0)</f>
        <v>0.88020833333333337</v>
      </c>
      <c r="J226" s="4">
        <v>0.6</v>
      </c>
      <c r="K226" t="s">
        <v>13</v>
      </c>
      <c r="L226" t="str">
        <f>IF(K224="Y",IF(AND(E224=0,E225=0,E226=0),"N/A",
IF(AND(E224=0,E225&gt;0,E226=0),"Currently Meeting, Pending",
IF(AND(E224&gt;0,E225&gt;0,H224+0.005&gt;=J224),"Currently Meeting, Pending",
IF(AND(E224&gt;0,E225&gt;=0,E226&gt;=0,H226+0.005&gt;=J226),"Will Meet Goal",
IF(AND(E224&gt;=0,E225=0,E226&gt;0,I226&lt;J226),"Will Not Meet Goal",
IF(AND(E224&gt;=0,E225&gt;0,E226&gt;0,H225&lt;J225),"Currently Not Meeting, Pending",
"ERROR")))))),
IF(AND(E224=0,E225=0,E226=0),"N/A",
IF(AND(E224=0,E225&gt;0,E226=0),"Goal Met",
IF(AND(E224&gt;0,E225&gt;0,H224+0.005&gt;=J224),"Goal Met",
IF(AND(E224&gt;0,E225&gt;=0,E226&gt;=0,H226+0.005&gt;=J226),"Goal Met",
IF(AND(E224&gt;=0,E225=0,E226&gt;0,H226&lt;J226),"Goal Not Met",
IF(AND(E224&gt;=0,E225&gt;0,E226&gt;0,H225&lt;J225),"Goal Not Met","ERROR")
))))))</f>
        <v>Goal Met</v>
      </c>
      <c r="M226">
        <f>IF(K224="Y",(E224+E226),E224)</f>
        <v>169</v>
      </c>
      <c r="N226" s="1">
        <v>45930</v>
      </c>
      <c r="O226" s="4">
        <f t="shared" si="196"/>
        <v>0.11979166666666667</v>
      </c>
    </row>
    <row r="227" spans="1:16" x14ac:dyDescent="0.25">
      <c r="A227">
        <v>2024</v>
      </c>
      <c r="B227" t="s">
        <v>19</v>
      </c>
      <c r="C227" s="5" t="s">
        <v>38</v>
      </c>
      <c r="D227" s="1" t="s">
        <v>12</v>
      </c>
      <c r="E227" s="12">
        <v>61</v>
      </c>
      <c r="F227" s="8" t="s">
        <v>50</v>
      </c>
      <c r="G227">
        <f t="shared" ref="G227" si="229">SUM($E227:$E229)</f>
        <v>63</v>
      </c>
      <c r="H227" s="4">
        <f>IFERROR(E227/(E227+E229),"")</f>
        <v>0.96825396825396826</v>
      </c>
      <c r="I227" s="4">
        <f>IFERROR((E227+E228)/(G227),0)</f>
        <v>0.96825396825396826</v>
      </c>
      <c r="J227" s="4">
        <v>0.6</v>
      </c>
      <c r="K227" t="s">
        <v>13</v>
      </c>
      <c r="L227" t="str">
        <f>IF(K227="Y",IF(AND(E227=0,E228=0,E229=0),"N/A",
IF(AND(E227=0,E228&gt;0,E229=0),"Currently Meeting, Pending",
IF(AND(E227&gt;0,E228&gt;0,H227+0.005&gt;=J227),"Currently Meeting, Pending",
IF(AND(E227&gt;0,E228&gt;=0,E229&gt;=0,H229+0.005&gt;=J229),"Will Meet Goal",
IF(AND(E227&gt;=0,E228=0,E229&gt;0,I229&lt;J229),"Will Not Meet Goal",
IF(AND(E227&gt;=0,E228&gt;0,E229&gt;0,H228&lt;J228),"Currently Not Meeting, Pending",
"ERROR")))))),
IF(AND(E227=0,E228=0,E229=0),"N/A",
IF(AND(E227=0,E228&gt;0,E229=0),"Goal Met",
IF(AND(E227&gt;0,E228&gt;0,H227+0.005&gt;=J227),"Goal Met",
IF(AND(E227&gt;0,E228&gt;=0,E229&gt;=0,H229+0.005&gt;=J229),"Goal Met",
IF(AND(E227&gt;=0,E228=0,E229&gt;0,H229&lt;J229),"Goal Not Met",
IF(AND(E227&gt;=0,E228&gt;0,E229&gt;0,H228&lt;J228),"Goal Not Met","ERROR")
))))))</f>
        <v>Goal Met</v>
      </c>
      <c r="M227">
        <f>IF(K227="Y",(E227+E229),E227)</f>
        <v>61</v>
      </c>
      <c r="N227" s="1">
        <v>45930</v>
      </c>
      <c r="O227" s="4">
        <f t="shared" si="196"/>
        <v>0.96825396825396826</v>
      </c>
    </row>
    <row r="228" spans="1:16" x14ac:dyDescent="0.25">
      <c r="A228">
        <v>2024</v>
      </c>
      <c r="B228" t="s">
        <v>19</v>
      </c>
      <c r="C228" s="5" t="s">
        <v>38</v>
      </c>
      <c r="D228" s="1" t="s">
        <v>15</v>
      </c>
      <c r="E228" s="12">
        <v>0</v>
      </c>
      <c r="F228" s="8" t="s">
        <v>50</v>
      </c>
      <c r="G228">
        <f t="shared" ref="G228" si="230">SUM($E227:$E229)</f>
        <v>63</v>
      </c>
      <c r="H228" s="4">
        <f>IFERROR(E227/(E227+E229),"")</f>
        <v>0.96825396825396826</v>
      </c>
      <c r="I228" s="4">
        <f>IFERROR((E227+E228)/(G227),0)</f>
        <v>0.96825396825396826</v>
      </c>
      <c r="J228" s="4">
        <v>0.6</v>
      </c>
      <c r="K228" t="s">
        <v>13</v>
      </c>
      <c r="L228" t="str">
        <f>IF(K227="Y",IF(AND(E227=0,E228=0,E229=0),"N/A",
IF(AND(E227=0,E228&gt;0,E229=0),"Currently Meeting, Pending",
IF(AND(E227&gt;0,E228&gt;0,H227+0.005&gt;=J227),"Currently Meeting, Pending",
IF(AND(E227&gt;0,E228&gt;=0,E229&gt;=0,H229+0.005&gt;=J229),"Will Meet Goal",
IF(AND(E227&gt;=0,E228=0,E229&gt;0,I229&lt;J229),"Will Not Meet Goal",
IF(AND(E227&gt;=0,E228&gt;0,E229&gt;0,H228&lt;J228),"Currently Not Meeting, Pending",
"ERROR")))))),
IF(AND(E227=0,E228=0,E229=0),"N/A",
IF(AND(E227=0,E228&gt;0,E229=0),"Goal Met",
IF(AND(E227&gt;0,E228&gt;0,H227+0.005&gt;=J227),"Goal Met",
IF(AND(E227&gt;0,E228&gt;=0,E229&gt;=0,H229+0.005&gt;=J229),"Goal Met",
IF(AND(E227&gt;=0,E228=0,E229&gt;0,H229&lt;J229),"Goal Not Met",
IF(AND(E227&gt;=0,E228&gt;0,E229&gt;0,H228&lt;J228),"Goal Not Met","ERROR")
))))))</f>
        <v>Goal Met</v>
      </c>
      <c r="M228">
        <f>IF(K227="Y",(E227+E229),E227)</f>
        <v>61</v>
      </c>
      <c r="N228" s="1">
        <v>45930</v>
      </c>
      <c r="O228" s="4">
        <f t="shared" si="196"/>
        <v>0</v>
      </c>
    </row>
    <row r="229" spans="1:16" x14ac:dyDescent="0.25">
      <c r="A229">
        <v>2024</v>
      </c>
      <c r="B229" t="s">
        <v>19</v>
      </c>
      <c r="C229" s="5" t="s">
        <v>38</v>
      </c>
      <c r="D229" s="1" t="s">
        <v>16</v>
      </c>
      <c r="E229" s="12">
        <v>2</v>
      </c>
      <c r="F229" s="8" t="s">
        <v>50</v>
      </c>
      <c r="G229">
        <f t="shared" ref="G229" si="231">SUM($E227:$E229)</f>
        <v>63</v>
      </c>
      <c r="H229" s="4">
        <f>IFERROR(E227/(E227+E229),"")</f>
        <v>0.96825396825396826</v>
      </c>
      <c r="I229" s="4">
        <f>IFERROR((E227+E228)/(G227),0)</f>
        <v>0.96825396825396826</v>
      </c>
      <c r="J229" s="4">
        <v>0.6</v>
      </c>
      <c r="K229" t="s">
        <v>13</v>
      </c>
      <c r="L229" t="str">
        <f>IF(K227="Y",IF(AND(E227=0,E228=0,E229=0),"N/A",
IF(AND(E227=0,E228&gt;0,E229=0),"Currently Meeting, Pending",
IF(AND(E227&gt;0,E228&gt;0,H227+0.005&gt;=J227),"Currently Meeting, Pending",
IF(AND(E227&gt;0,E228&gt;=0,E229&gt;=0,H229+0.005&gt;=J229),"Will Meet Goal",
IF(AND(E227&gt;=0,E228=0,E229&gt;0,I229&lt;J229),"Will Not Meet Goal",
IF(AND(E227&gt;=0,E228&gt;0,E229&gt;0,H228&lt;J228),"Currently Not Meeting, Pending",
"ERROR")))))),
IF(AND(E227=0,E228=0,E229=0),"N/A",
IF(AND(E227=0,E228&gt;0,E229=0),"Goal Met",
IF(AND(E227&gt;0,E228&gt;0,H227+0.005&gt;=J227),"Goal Met",
IF(AND(E227&gt;0,E228&gt;=0,E229&gt;=0,H229+0.005&gt;=J229),"Goal Met",
IF(AND(E227&gt;=0,E228=0,E229&gt;0,H229&lt;J229),"Goal Not Met",
IF(AND(E227&gt;=0,E228&gt;0,E229&gt;0,H228&lt;J228),"Goal Not Met","ERROR")
))))))</f>
        <v>Goal Met</v>
      </c>
      <c r="M229">
        <f>IF(K227="Y",(E227+E229),E227)</f>
        <v>61</v>
      </c>
      <c r="N229" s="1">
        <v>45930</v>
      </c>
      <c r="O229" s="4">
        <f t="shared" si="196"/>
        <v>3.1746031746031744E-2</v>
      </c>
    </row>
    <row r="230" spans="1:16" x14ac:dyDescent="0.25">
      <c r="A230">
        <v>2024</v>
      </c>
      <c r="B230" t="s">
        <v>19</v>
      </c>
      <c r="C230" s="5" t="s">
        <v>29</v>
      </c>
      <c r="D230" s="1" t="s">
        <v>12</v>
      </c>
      <c r="E230" s="12">
        <v>6</v>
      </c>
      <c r="F230" s="8" t="s">
        <v>44</v>
      </c>
      <c r="G230">
        <f t="shared" ref="G230" si="232">SUM($E230:$E232)</f>
        <v>10</v>
      </c>
      <c r="H230" s="4">
        <f>IFERROR(E230/(E230+E232),"")</f>
        <v>0.6</v>
      </c>
      <c r="I230" s="4">
        <f>IFERROR((E230+E231)/(G230),0)</f>
        <v>0.6</v>
      </c>
      <c r="J230" s="4">
        <v>0.9</v>
      </c>
      <c r="K230" t="s">
        <v>13</v>
      </c>
      <c r="L230" t="str">
        <f>IF(K230="Y",IF(AND(E230=0,E231=0,E232=0),"N/A",
IF(AND(E230=0,E231&gt;0,E232=0),"Currently Meeting, Pending",
IF(AND(E230&gt;0,E231&gt;0,H230+0.005&gt;=J230),"Currently Meeting, Pending",
IF(AND(E230&gt;0,E231&gt;=0,E232&gt;=0,H232+0.005&gt;=J232),"Will Meet Goal",
IF(AND(E230&gt;=0,E231=0,E232&gt;0,I232&lt;J232),"Will Not Meet Goal",
IF(AND(E230&gt;=0,E231&gt;0,E232&gt;0,H231&lt;J231),"Currently Not Meeting, Pending",
"ERROR")))))),
IF(AND(E230=0,E231=0,E232=0),"N/A",
IF(AND(E230=0,E231&gt;0,E232=0),"Goal Met",
IF(AND(E230&gt;0,E231&gt;0,H230+0.005&gt;=J230),"Goal Met",
IF(AND(E230&gt;0,E231&gt;=0,E232&gt;=0,H232+0.005&gt;=J232),"Goal Met",
IF(AND(E230&gt;=0,E231=0,E232&gt;0,H232&lt;J232),"Goal Not Met",
IF(AND(E230&gt;=0,E231&gt;0,E232&gt;0,H231&lt;J231),"Goal Not Met","ERROR")
))))))</f>
        <v>Goal Not Met</v>
      </c>
      <c r="M230">
        <f>IF(K230="Y",(E230+E232),E230)</f>
        <v>6</v>
      </c>
      <c r="N230" s="1">
        <v>45930</v>
      </c>
      <c r="O230" s="4">
        <f t="shared" si="196"/>
        <v>0.6</v>
      </c>
      <c r="P230">
        <v>13</v>
      </c>
    </row>
    <row r="231" spans="1:16" x14ac:dyDescent="0.25">
      <c r="A231">
        <v>2024</v>
      </c>
      <c r="B231" t="s">
        <v>19</v>
      </c>
      <c r="C231" s="5" t="s">
        <v>29</v>
      </c>
      <c r="D231" s="1" t="s">
        <v>15</v>
      </c>
      <c r="E231" s="12">
        <v>0</v>
      </c>
      <c r="F231" s="8" t="s">
        <v>44</v>
      </c>
      <c r="G231">
        <f t="shared" ref="G231" si="233">SUM($E230:$E232)</f>
        <v>10</v>
      </c>
      <c r="H231" s="4">
        <f>IFERROR(E230/(E230+E232),"")</f>
        <v>0.6</v>
      </c>
      <c r="I231" s="4">
        <f>IFERROR((E230+E231)/(G230),0)</f>
        <v>0.6</v>
      </c>
      <c r="J231" s="4">
        <v>0.9</v>
      </c>
      <c r="K231" t="s">
        <v>13</v>
      </c>
      <c r="L231" t="str">
        <f>IF(K230="Y",IF(AND(E230=0,E231=0,E232=0),"N/A",
IF(AND(E230=0,E231&gt;0,E232=0),"Currently Meeting, Pending",
IF(AND(E230&gt;0,E231&gt;0,H230+0.005&gt;=J230),"Currently Meeting, Pending",
IF(AND(E230&gt;0,E231&gt;=0,E232&gt;=0,H232+0.005&gt;=J232),"Will Meet Goal",
IF(AND(E230&gt;=0,E231=0,E232&gt;0,I232&lt;J232),"Will Not Meet Goal",
IF(AND(E230&gt;=0,E231&gt;0,E232&gt;0,H231&lt;J231),"Currently Not Meeting, Pending",
"ERROR")))))),
IF(AND(E230=0,E231=0,E232=0),"N/A",
IF(AND(E230=0,E231&gt;0,E232=0),"Goal Met",
IF(AND(E230&gt;0,E231&gt;0,H230+0.005&gt;=J230),"Goal Met",
IF(AND(E230&gt;0,E231&gt;=0,E232&gt;=0,H232+0.005&gt;=J232),"Goal Met",
IF(AND(E230&gt;=0,E231=0,E232&gt;0,H232&lt;J232),"Goal Not Met",
IF(AND(E230&gt;=0,E231&gt;0,E232&gt;0,H231&lt;J231),"Goal Not Met","ERROR")
))))))</f>
        <v>Goal Not Met</v>
      </c>
      <c r="M231">
        <f>IF(K230="Y",(E230+E232),E230)</f>
        <v>6</v>
      </c>
      <c r="N231" s="1">
        <v>45930</v>
      </c>
      <c r="O231" s="4">
        <f t="shared" si="196"/>
        <v>0</v>
      </c>
      <c r="P231">
        <v>13</v>
      </c>
    </row>
    <row r="232" spans="1:16" x14ac:dyDescent="0.25">
      <c r="A232">
        <v>2024</v>
      </c>
      <c r="B232" t="s">
        <v>19</v>
      </c>
      <c r="C232" s="5" t="s">
        <v>29</v>
      </c>
      <c r="D232" s="1" t="s">
        <v>16</v>
      </c>
      <c r="E232" s="12">
        <v>4</v>
      </c>
      <c r="F232" s="8" t="s">
        <v>44</v>
      </c>
      <c r="G232">
        <f t="shared" ref="G232" si="234">SUM($E230:$E232)</f>
        <v>10</v>
      </c>
      <c r="H232" s="4">
        <f>IFERROR(E230/(E230+E232),"")</f>
        <v>0.6</v>
      </c>
      <c r="I232" s="4">
        <f>IFERROR((E230+E231)/(G230),0)</f>
        <v>0.6</v>
      </c>
      <c r="J232" s="4">
        <v>0.9</v>
      </c>
      <c r="K232" t="s">
        <v>13</v>
      </c>
      <c r="L232" t="str">
        <f>IF(K230="Y",IF(AND(E230=0,E231=0,E232=0),"N/A",
IF(AND(E230=0,E231&gt;0,E232=0),"Currently Meeting, Pending",
IF(AND(E230&gt;0,E231&gt;0,H230+0.005&gt;=J230),"Currently Meeting, Pending",
IF(AND(E230&gt;0,E231&gt;=0,E232&gt;=0,H232+0.005&gt;=J232),"Will Meet Goal",
IF(AND(E230&gt;=0,E231=0,E232&gt;0,I232&lt;J232),"Will Not Meet Goal",
IF(AND(E230&gt;=0,E231&gt;0,E232&gt;0,H231&lt;J231),"Currently Not Meeting, Pending",
"ERROR")))))),
IF(AND(E230=0,E231=0,E232=0),"N/A",
IF(AND(E230=0,E231&gt;0,E232=0),"Goal Met",
IF(AND(E230&gt;0,E231&gt;0,H230+0.005&gt;=J230),"Goal Met",
IF(AND(E230&gt;0,E231&gt;=0,E232&gt;=0,H232+0.005&gt;=J232),"Goal Met",
IF(AND(E230&gt;=0,E231=0,E232&gt;0,H232&lt;J232),"Goal Not Met",
IF(AND(E230&gt;=0,E231&gt;0,E232&gt;0,H231&lt;J231),"Goal Not Met","ERROR")
))))))</f>
        <v>Goal Not Met</v>
      </c>
      <c r="M232">
        <f>IF(K230="Y",(E230+E232),E230)</f>
        <v>6</v>
      </c>
      <c r="N232" s="1">
        <v>45930</v>
      </c>
      <c r="O232" s="4">
        <f t="shared" si="196"/>
        <v>0.4</v>
      </c>
      <c r="P232">
        <v>13</v>
      </c>
    </row>
    <row r="233" spans="1:16" x14ac:dyDescent="0.25">
      <c r="A233">
        <v>2024</v>
      </c>
      <c r="B233" t="s">
        <v>19</v>
      </c>
      <c r="C233" s="5" t="s">
        <v>26</v>
      </c>
      <c r="D233" s="1" t="s">
        <v>12</v>
      </c>
      <c r="E233" s="12">
        <v>924</v>
      </c>
      <c r="F233" s="8" t="s">
        <v>48</v>
      </c>
      <c r="G233">
        <f t="shared" ref="G233" si="235">SUM($E233:$E235)</f>
        <v>1044</v>
      </c>
      <c r="H233" s="4">
        <f>IFERROR(E233/(E233+E235),"")</f>
        <v>0.88505747126436785</v>
      </c>
      <c r="I233" s="4">
        <f>IFERROR((E233+E234)/(G233),0)</f>
        <v>0.88505747126436785</v>
      </c>
      <c r="J233" s="4">
        <v>0.9</v>
      </c>
      <c r="K233" t="s">
        <v>13</v>
      </c>
      <c r="L233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Goal Not Met</v>
      </c>
      <c r="M233">
        <f>IF(K233="Y",(E233+E235),E233)</f>
        <v>924</v>
      </c>
      <c r="N233" s="1">
        <v>45930</v>
      </c>
      <c r="O233" s="4">
        <f t="shared" si="196"/>
        <v>0.88505747126436785</v>
      </c>
      <c r="P233">
        <v>1296</v>
      </c>
    </row>
    <row r="234" spans="1:16" x14ac:dyDescent="0.25">
      <c r="A234">
        <v>2024</v>
      </c>
      <c r="B234" t="s">
        <v>19</v>
      </c>
      <c r="C234" s="5" t="s">
        <v>26</v>
      </c>
      <c r="D234" s="1" t="s">
        <v>15</v>
      </c>
      <c r="E234" s="12">
        <v>0</v>
      </c>
      <c r="F234" s="8" t="s">
        <v>48</v>
      </c>
      <c r="G234">
        <f t="shared" ref="G234" si="236">SUM($E233:$E235)</f>
        <v>1044</v>
      </c>
      <c r="H234" s="4">
        <f>IFERROR(E233/(E233+E235),"")</f>
        <v>0.88505747126436785</v>
      </c>
      <c r="I234" s="4">
        <f>IFERROR((E233+E234)/(G233),0)</f>
        <v>0.88505747126436785</v>
      </c>
      <c r="J234" s="4">
        <v>0.9</v>
      </c>
      <c r="K234" t="s">
        <v>13</v>
      </c>
      <c r="L234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Goal Not Met</v>
      </c>
      <c r="M234">
        <f>IF(K233="Y",(E233+E235),E233)</f>
        <v>924</v>
      </c>
      <c r="N234" s="1">
        <v>45930</v>
      </c>
      <c r="O234" s="4">
        <f t="shared" si="196"/>
        <v>0</v>
      </c>
      <c r="P234">
        <v>1296</v>
      </c>
    </row>
    <row r="235" spans="1:16" x14ac:dyDescent="0.25">
      <c r="A235">
        <v>2024</v>
      </c>
      <c r="B235" t="s">
        <v>19</v>
      </c>
      <c r="C235" s="5" t="s">
        <v>26</v>
      </c>
      <c r="D235" s="1" t="s">
        <v>16</v>
      </c>
      <c r="E235" s="12">
        <v>120</v>
      </c>
      <c r="F235" s="8" t="s">
        <v>48</v>
      </c>
      <c r="G235">
        <f t="shared" ref="G235" si="237">SUM($E233:$E235)</f>
        <v>1044</v>
      </c>
      <c r="H235" s="4">
        <f>IFERROR(E233/(E233+E235),"")</f>
        <v>0.88505747126436785</v>
      </c>
      <c r="I235" s="4">
        <f>IFERROR((E233+E234)/(G233),0)</f>
        <v>0.88505747126436785</v>
      </c>
      <c r="J235" s="4">
        <v>0.9</v>
      </c>
      <c r="K235" t="s">
        <v>13</v>
      </c>
      <c r="L235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Goal Not Met</v>
      </c>
      <c r="M235">
        <f>IF(K233="Y",(E233+E235),E233)</f>
        <v>924</v>
      </c>
      <c r="N235" s="1">
        <v>45930</v>
      </c>
      <c r="O235" s="4">
        <f t="shared" si="196"/>
        <v>0.11494252873563218</v>
      </c>
      <c r="P235">
        <v>1296</v>
      </c>
    </row>
    <row r="236" spans="1:16" x14ac:dyDescent="0.25">
      <c r="A236">
        <v>2024</v>
      </c>
      <c r="B236" t="s">
        <v>19</v>
      </c>
      <c r="C236" s="5" t="s">
        <v>32</v>
      </c>
      <c r="D236" s="1" t="s">
        <v>12</v>
      </c>
      <c r="E236" s="12">
        <v>24</v>
      </c>
      <c r="F236" s="8" t="s">
        <v>49</v>
      </c>
      <c r="G236">
        <f t="shared" ref="G236" si="238">SUM($E236:$E238)</f>
        <v>24</v>
      </c>
      <c r="H236" s="4">
        <f>IFERROR(E236/(E236+E238),"")</f>
        <v>1</v>
      </c>
      <c r="I236" s="4">
        <f>IFERROR((E236+E237)/(G236),0)</f>
        <v>1</v>
      </c>
      <c r="J236" s="4">
        <v>0.9</v>
      </c>
      <c r="K236" t="s">
        <v>13</v>
      </c>
      <c r="L236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Goal Met</v>
      </c>
      <c r="M236">
        <f>IF(K236="Y",(E236+E238),E236)</f>
        <v>24</v>
      </c>
      <c r="N236" s="1">
        <v>45930</v>
      </c>
      <c r="O236" s="4">
        <f t="shared" si="196"/>
        <v>1</v>
      </c>
      <c r="P236">
        <v>33</v>
      </c>
    </row>
    <row r="237" spans="1:16" x14ac:dyDescent="0.25">
      <c r="A237">
        <v>2024</v>
      </c>
      <c r="B237" t="s">
        <v>19</v>
      </c>
      <c r="C237" s="5" t="s">
        <v>32</v>
      </c>
      <c r="D237" s="1" t="s">
        <v>15</v>
      </c>
      <c r="E237" s="12">
        <v>0</v>
      </c>
      <c r="F237" s="8" t="s">
        <v>49</v>
      </c>
      <c r="G237">
        <f t="shared" ref="G237" si="239">SUM($E236:$E238)</f>
        <v>24</v>
      </c>
      <c r="H237" s="4">
        <f>IFERROR(E236/(E236+E238),"")</f>
        <v>1</v>
      </c>
      <c r="I237" s="4">
        <f>IFERROR((E236+E237)/(G236),0)</f>
        <v>1</v>
      </c>
      <c r="J237" s="4">
        <v>0.9</v>
      </c>
      <c r="K237" t="s">
        <v>13</v>
      </c>
      <c r="L237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Goal Met</v>
      </c>
      <c r="M237">
        <f>IF(K236="Y",(E236+E238),E236)</f>
        <v>24</v>
      </c>
      <c r="N237" s="1">
        <v>45930</v>
      </c>
      <c r="O237" s="4">
        <f t="shared" si="196"/>
        <v>0</v>
      </c>
      <c r="P237">
        <v>33</v>
      </c>
    </row>
    <row r="238" spans="1:16" x14ac:dyDescent="0.25">
      <c r="A238">
        <v>2024</v>
      </c>
      <c r="B238" t="s">
        <v>19</v>
      </c>
      <c r="C238" s="5" t="s">
        <v>32</v>
      </c>
      <c r="D238" s="1" t="s">
        <v>16</v>
      </c>
      <c r="E238" s="12">
        <v>0</v>
      </c>
      <c r="F238" s="8" t="s">
        <v>49</v>
      </c>
      <c r="G238">
        <f t="shared" ref="G238" si="240">SUM($E236:$E238)</f>
        <v>24</v>
      </c>
      <c r="H238" s="4">
        <f>IFERROR(E236/(E236+E238),"")</f>
        <v>1</v>
      </c>
      <c r="I238" s="4">
        <f>IFERROR((E236+E237)/(G236),0)</f>
        <v>1</v>
      </c>
      <c r="J238" s="4">
        <v>0.9</v>
      </c>
      <c r="K238" t="s">
        <v>13</v>
      </c>
      <c r="L238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Goal Met</v>
      </c>
      <c r="M238">
        <f>IF(K236="Y",(E236+E238),E236)</f>
        <v>24</v>
      </c>
      <c r="N238" s="1">
        <v>45930</v>
      </c>
      <c r="O238" s="4">
        <f t="shared" si="196"/>
        <v>0</v>
      </c>
      <c r="P238">
        <v>33</v>
      </c>
    </row>
    <row r="239" spans="1:16" x14ac:dyDescent="0.25">
      <c r="A239">
        <v>2024</v>
      </c>
      <c r="B239" t="s">
        <v>19</v>
      </c>
      <c r="C239" s="5" t="s">
        <v>27</v>
      </c>
      <c r="D239" s="1" t="s">
        <v>12</v>
      </c>
      <c r="E239" s="12">
        <v>706</v>
      </c>
      <c r="F239" s="8" t="s">
        <v>50</v>
      </c>
      <c r="G239">
        <f t="shared" ref="G239" si="241">SUM($E239:$E241)</f>
        <v>786</v>
      </c>
      <c r="H239" s="4">
        <f>IFERROR(E239/(E239+E241),"")</f>
        <v>0.89821882951653942</v>
      </c>
      <c r="I239" s="4">
        <f>IFERROR((E239+E240)/(G239),0)</f>
        <v>0.89821882951653942</v>
      </c>
      <c r="J239" s="4">
        <v>0.9</v>
      </c>
      <c r="K239" t="s">
        <v>13</v>
      </c>
      <c r="L239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Goal Met</v>
      </c>
      <c r="M239">
        <f>IF(K239="Y",(E239+E241),E239)</f>
        <v>706</v>
      </c>
      <c r="N239" s="1">
        <v>45930</v>
      </c>
      <c r="O239" s="4">
        <f t="shared" si="196"/>
        <v>0.89821882951653942</v>
      </c>
      <c r="P239">
        <v>884</v>
      </c>
    </row>
    <row r="240" spans="1:16" x14ac:dyDescent="0.25">
      <c r="A240">
        <v>2024</v>
      </c>
      <c r="B240" t="s">
        <v>19</v>
      </c>
      <c r="C240" s="5" t="s">
        <v>27</v>
      </c>
      <c r="D240" s="1" t="s">
        <v>15</v>
      </c>
      <c r="E240" s="12">
        <v>0</v>
      </c>
      <c r="F240" s="8" t="s">
        <v>50</v>
      </c>
      <c r="G240">
        <f t="shared" ref="G240" si="242">SUM($E239:$E241)</f>
        <v>786</v>
      </c>
      <c r="H240" s="4">
        <f>IFERROR(E239/(E239+E241),"")</f>
        <v>0.89821882951653942</v>
      </c>
      <c r="I240" s="4">
        <f>IFERROR((E239+E240)/(G239),0)</f>
        <v>0.89821882951653942</v>
      </c>
      <c r="J240" s="4">
        <v>0.9</v>
      </c>
      <c r="K240" t="s">
        <v>13</v>
      </c>
      <c r="L240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Goal Met</v>
      </c>
      <c r="M240">
        <f>IF(K239="Y",(E239+E241),E239)</f>
        <v>706</v>
      </c>
      <c r="N240" s="1">
        <v>45930</v>
      </c>
      <c r="O240" s="4">
        <f t="shared" si="196"/>
        <v>0</v>
      </c>
      <c r="P240">
        <v>884</v>
      </c>
    </row>
    <row r="241" spans="1:16" x14ac:dyDescent="0.25">
      <c r="A241">
        <v>2024</v>
      </c>
      <c r="B241" t="s">
        <v>19</v>
      </c>
      <c r="C241" s="5" t="s">
        <v>27</v>
      </c>
      <c r="D241" s="1" t="s">
        <v>16</v>
      </c>
      <c r="E241" s="12">
        <v>80</v>
      </c>
      <c r="F241" s="8" t="s">
        <v>50</v>
      </c>
      <c r="G241">
        <f t="shared" ref="G241" si="243">SUM($E239:$E241)</f>
        <v>786</v>
      </c>
      <c r="H241" s="4">
        <f>IFERROR(E239/(E239+E241),"")</f>
        <v>0.89821882951653942</v>
      </c>
      <c r="I241" s="4">
        <f>IFERROR((E239+E240)/(G239),0)</f>
        <v>0.89821882951653942</v>
      </c>
      <c r="J241" s="4">
        <v>0.9</v>
      </c>
      <c r="K241" t="s">
        <v>13</v>
      </c>
      <c r="L241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Goal Met</v>
      </c>
      <c r="M241">
        <f>IF(K239="Y",(E239+E241),E239)</f>
        <v>706</v>
      </c>
      <c r="N241" s="1">
        <v>45930</v>
      </c>
      <c r="O241" s="4">
        <f t="shared" si="196"/>
        <v>0.10178117048346055</v>
      </c>
      <c r="P241">
        <v>884</v>
      </c>
    </row>
    <row r="242" spans="1:16" x14ac:dyDescent="0.25">
      <c r="A242">
        <v>2024</v>
      </c>
      <c r="B242" t="s">
        <v>19</v>
      </c>
      <c r="C242" s="5" t="s">
        <v>36</v>
      </c>
      <c r="D242" s="1" t="s">
        <v>12</v>
      </c>
      <c r="E242" s="12">
        <v>461</v>
      </c>
      <c r="F242" s="8" t="s">
        <v>51</v>
      </c>
      <c r="G242">
        <f t="shared" ref="G242" si="244">SUM($E242:$E244)</f>
        <v>512</v>
      </c>
      <c r="H242" s="4">
        <f>IFERROR(E242/(E242+E244),"")</f>
        <v>0.900390625</v>
      </c>
      <c r="I242" s="4">
        <f>IFERROR((E242+E243)/(G242),0)</f>
        <v>0.900390625</v>
      </c>
      <c r="J242" s="4">
        <v>0.6</v>
      </c>
      <c r="K242" t="s">
        <v>13</v>
      </c>
      <c r="L242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Goal Met</v>
      </c>
      <c r="M242">
        <f>IF(K242="Y",(E242+E244),E242)</f>
        <v>461</v>
      </c>
      <c r="N242" s="1">
        <v>45930</v>
      </c>
      <c r="O242" s="4">
        <f t="shared" si="196"/>
        <v>0.900390625</v>
      </c>
    </row>
    <row r="243" spans="1:16" x14ac:dyDescent="0.25">
      <c r="A243">
        <v>2024</v>
      </c>
      <c r="B243" t="s">
        <v>19</v>
      </c>
      <c r="C243" s="5" t="s">
        <v>36</v>
      </c>
      <c r="D243" s="1" t="s">
        <v>15</v>
      </c>
      <c r="E243" s="12">
        <v>0</v>
      </c>
      <c r="F243" s="8" t="s">
        <v>51</v>
      </c>
      <c r="G243">
        <f t="shared" ref="G243" si="245">SUM($E242:$E244)</f>
        <v>512</v>
      </c>
      <c r="H243" s="4">
        <f>IFERROR(E242/(E242+E244),"")</f>
        <v>0.900390625</v>
      </c>
      <c r="I243" s="4">
        <f>IFERROR((E242+E243)/(G242),0)</f>
        <v>0.900390625</v>
      </c>
      <c r="J243" s="4">
        <v>0.6</v>
      </c>
      <c r="K243" t="s">
        <v>13</v>
      </c>
      <c r="L243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Goal Met</v>
      </c>
      <c r="M243">
        <f>IF(K242="Y",(E242+E244),E242)</f>
        <v>461</v>
      </c>
      <c r="N243" s="1">
        <v>45930</v>
      </c>
      <c r="O243" s="4">
        <f t="shared" si="196"/>
        <v>0</v>
      </c>
    </row>
    <row r="244" spans="1:16" x14ac:dyDescent="0.25">
      <c r="A244">
        <v>2024</v>
      </c>
      <c r="B244" t="s">
        <v>19</v>
      </c>
      <c r="C244" s="5" t="s">
        <v>36</v>
      </c>
      <c r="D244" s="1" t="s">
        <v>16</v>
      </c>
      <c r="E244" s="12">
        <v>51</v>
      </c>
      <c r="F244" s="8" t="s">
        <v>51</v>
      </c>
      <c r="G244">
        <f t="shared" ref="G244" si="246">SUM($E242:$E244)</f>
        <v>512</v>
      </c>
      <c r="H244" s="4">
        <f>IFERROR(E242/(E242+E244),"")</f>
        <v>0.900390625</v>
      </c>
      <c r="I244" s="4">
        <f>IFERROR((E242+E243)/(G242),0)</f>
        <v>0.900390625</v>
      </c>
      <c r="J244" s="4">
        <v>0.6</v>
      </c>
      <c r="K244" t="s">
        <v>13</v>
      </c>
      <c r="L244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Goal Met</v>
      </c>
      <c r="M244">
        <f>IF(K242="Y",(E242+E244),E242)</f>
        <v>461</v>
      </c>
      <c r="N244" s="1">
        <v>45930</v>
      </c>
      <c r="O244" s="4">
        <f t="shared" si="196"/>
        <v>9.9609375E-2</v>
      </c>
    </row>
    <row r="245" spans="1:16" x14ac:dyDescent="0.25">
      <c r="A245">
        <v>2024</v>
      </c>
      <c r="B245" t="s">
        <v>19</v>
      </c>
      <c r="C245" s="5" t="s">
        <v>39</v>
      </c>
      <c r="D245" s="1" t="s">
        <v>12</v>
      </c>
      <c r="E245" s="12">
        <v>63</v>
      </c>
      <c r="F245" s="8" t="s">
        <v>50</v>
      </c>
      <c r="G245">
        <f t="shared" ref="G245" si="247">SUM($E245:$E247)</f>
        <v>65</v>
      </c>
      <c r="H245" s="4">
        <f>IFERROR(E245/(E245+E247),"")</f>
        <v>0.96923076923076923</v>
      </c>
      <c r="I245" s="4">
        <f>IFERROR((E245+E246)/(G245),0)</f>
        <v>0.96923076923076923</v>
      </c>
      <c r="J245" s="4">
        <v>0.6</v>
      </c>
      <c r="K245" t="s">
        <v>13</v>
      </c>
      <c r="L245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Goal Met</v>
      </c>
      <c r="M245">
        <f>IF(K245="Y",(E245+E247),E245)</f>
        <v>63</v>
      </c>
      <c r="N245" s="1">
        <v>45930</v>
      </c>
      <c r="O245" s="4">
        <f t="shared" si="196"/>
        <v>0.96923076923076923</v>
      </c>
    </row>
    <row r="246" spans="1:16" x14ac:dyDescent="0.25">
      <c r="A246">
        <v>2024</v>
      </c>
      <c r="B246" t="s">
        <v>19</v>
      </c>
      <c r="C246" s="5" t="s">
        <v>39</v>
      </c>
      <c r="D246" s="1" t="s">
        <v>15</v>
      </c>
      <c r="E246" s="12">
        <v>0</v>
      </c>
      <c r="F246" s="8" t="s">
        <v>50</v>
      </c>
      <c r="G246">
        <f t="shared" ref="G246" si="248">SUM($E245:$E247)</f>
        <v>65</v>
      </c>
      <c r="H246" s="4">
        <f>IFERROR(E245/(E245+E247),"")</f>
        <v>0.96923076923076923</v>
      </c>
      <c r="I246" s="4">
        <f>IFERROR((E245+E246)/(G245),0)</f>
        <v>0.96923076923076923</v>
      </c>
      <c r="J246" s="4">
        <v>0.6</v>
      </c>
      <c r="K246" t="s">
        <v>13</v>
      </c>
      <c r="L246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Goal Met</v>
      </c>
      <c r="M246">
        <f>IF(K245="Y",(E245+E247),E245)</f>
        <v>63</v>
      </c>
      <c r="N246" s="1">
        <v>45930</v>
      </c>
      <c r="O246" s="4">
        <f t="shared" si="196"/>
        <v>0</v>
      </c>
    </row>
    <row r="247" spans="1:16" x14ac:dyDescent="0.25">
      <c r="A247">
        <v>2024</v>
      </c>
      <c r="B247" t="s">
        <v>19</v>
      </c>
      <c r="C247" s="5" t="s">
        <v>39</v>
      </c>
      <c r="D247" s="1" t="s">
        <v>16</v>
      </c>
      <c r="E247" s="12">
        <v>2</v>
      </c>
      <c r="F247" s="8" t="s">
        <v>50</v>
      </c>
      <c r="G247">
        <f t="shared" ref="G247" si="249">SUM($E245:$E247)</f>
        <v>65</v>
      </c>
      <c r="H247" s="4">
        <f>IFERROR(E245/(E245+E247),"")</f>
        <v>0.96923076923076923</v>
      </c>
      <c r="I247" s="4">
        <f>IFERROR((E245+E246)/(G245),0)</f>
        <v>0.96923076923076923</v>
      </c>
      <c r="J247" s="4">
        <v>0.6</v>
      </c>
      <c r="K247" t="s">
        <v>13</v>
      </c>
      <c r="L247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Goal Met</v>
      </c>
      <c r="M247">
        <f>IF(K245="Y",(E245+E247),E245)</f>
        <v>63</v>
      </c>
      <c r="N247" s="1">
        <v>45930</v>
      </c>
      <c r="O247" s="4">
        <f t="shared" si="196"/>
        <v>3.0769230769230771E-2</v>
      </c>
    </row>
    <row r="248" spans="1:16" x14ac:dyDescent="0.25">
      <c r="A248">
        <v>2024</v>
      </c>
      <c r="B248" t="s">
        <v>19</v>
      </c>
      <c r="C248" s="5" t="s">
        <v>28</v>
      </c>
      <c r="D248" s="1" t="s">
        <v>12</v>
      </c>
      <c r="E248" s="12">
        <v>267</v>
      </c>
      <c r="F248" s="8" t="s">
        <v>45</v>
      </c>
      <c r="G248">
        <f t="shared" ref="G248" si="250">SUM($E248:$E250)</f>
        <v>290</v>
      </c>
      <c r="H248" s="4">
        <f>IFERROR(E248/(E248+E250),"")</f>
        <v>0.92068965517241375</v>
      </c>
      <c r="I248" s="4">
        <f>IFERROR((E248+E249)/(G248),0)</f>
        <v>0.92068965517241375</v>
      </c>
      <c r="J248" s="4">
        <v>0.9</v>
      </c>
      <c r="K248" t="s">
        <v>13</v>
      </c>
      <c r="L248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Goal Met</v>
      </c>
      <c r="M248">
        <f>IF(K248="Y",(E248+E250),E248)</f>
        <v>267</v>
      </c>
      <c r="N248" s="1">
        <v>45930</v>
      </c>
      <c r="O248" s="4">
        <f t="shared" si="196"/>
        <v>0.92068965517241375</v>
      </c>
      <c r="P248">
        <v>274</v>
      </c>
    </row>
    <row r="249" spans="1:16" x14ac:dyDescent="0.25">
      <c r="A249">
        <v>2024</v>
      </c>
      <c r="B249" t="s">
        <v>19</v>
      </c>
      <c r="C249" s="5" t="s">
        <v>28</v>
      </c>
      <c r="D249" s="1" t="s">
        <v>15</v>
      </c>
      <c r="E249" s="12">
        <v>0</v>
      </c>
      <c r="F249" s="8" t="s">
        <v>45</v>
      </c>
      <c r="G249">
        <f t="shared" ref="G249" si="251">SUM($E248:$E250)</f>
        <v>290</v>
      </c>
      <c r="H249" s="4">
        <f>IFERROR(E248/(E248+E250),"")</f>
        <v>0.92068965517241375</v>
      </c>
      <c r="I249" s="4">
        <f>IFERROR((E248+E249)/(G248),0)</f>
        <v>0.92068965517241375</v>
      </c>
      <c r="J249" s="4">
        <v>0.9</v>
      </c>
      <c r="K249" t="s">
        <v>13</v>
      </c>
      <c r="L249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Goal Met</v>
      </c>
      <c r="M249">
        <f>IF(K248="Y",(E248+E250),E248)</f>
        <v>267</v>
      </c>
      <c r="N249" s="1">
        <v>45930</v>
      </c>
      <c r="O249" s="4">
        <f t="shared" si="196"/>
        <v>0</v>
      </c>
      <c r="P249">
        <v>274</v>
      </c>
    </row>
    <row r="250" spans="1:16" x14ac:dyDescent="0.25">
      <c r="A250">
        <v>2024</v>
      </c>
      <c r="B250" t="s">
        <v>19</v>
      </c>
      <c r="C250" s="5" t="s">
        <v>28</v>
      </c>
      <c r="D250" s="1" t="s">
        <v>16</v>
      </c>
      <c r="E250" s="12">
        <v>23</v>
      </c>
      <c r="F250" s="8" t="s">
        <v>45</v>
      </c>
      <c r="G250">
        <f t="shared" ref="G250" si="252">SUM($E248:$E250)</f>
        <v>290</v>
      </c>
      <c r="H250" s="4">
        <f>IFERROR(E248/(E248+E250),"")</f>
        <v>0.92068965517241375</v>
      </c>
      <c r="I250" s="4">
        <f>IFERROR((E248+E249)/(G248),0)</f>
        <v>0.92068965517241375</v>
      </c>
      <c r="J250" s="4">
        <v>0.9</v>
      </c>
      <c r="K250" t="s">
        <v>13</v>
      </c>
      <c r="L250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Goal Met</v>
      </c>
      <c r="M250">
        <f>IF(K248="Y",(E248+E250),E248)</f>
        <v>267</v>
      </c>
      <c r="N250" s="1">
        <v>45930</v>
      </c>
      <c r="O250" s="4">
        <f t="shared" si="196"/>
        <v>7.9310344827586213E-2</v>
      </c>
      <c r="P250">
        <v>274</v>
      </c>
    </row>
    <row r="251" spans="1:16" x14ac:dyDescent="0.25">
      <c r="A251">
        <v>2024</v>
      </c>
      <c r="B251" t="s">
        <v>19</v>
      </c>
      <c r="C251" s="5" t="s">
        <v>40</v>
      </c>
      <c r="D251" s="1" t="s">
        <v>12</v>
      </c>
      <c r="E251" s="12">
        <v>180</v>
      </c>
      <c r="F251" s="8" t="s">
        <v>45</v>
      </c>
      <c r="G251">
        <f t="shared" ref="G251" si="253">SUM($E251:$E253)</f>
        <v>191</v>
      </c>
      <c r="H251" s="4">
        <f>IFERROR(E251/(E251+E253),"")</f>
        <v>0.94240837696335078</v>
      </c>
      <c r="I251" s="4">
        <f>IFERROR((E251+E252)/(G251),0)</f>
        <v>0.94240837696335078</v>
      </c>
      <c r="J251" s="4">
        <v>0.9</v>
      </c>
      <c r="K251" t="s">
        <v>13</v>
      </c>
      <c r="L251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Goal Met</v>
      </c>
      <c r="M251">
        <f>IF(K251="Y",(E251+E253),E251)</f>
        <v>180</v>
      </c>
      <c r="N251" s="1">
        <v>45930</v>
      </c>
      <c r="O251" s="4">
        <f t="shared" si="196"/>
        <v>0.94240837696335078</v>
      </c>
    </row>
    <row r="252" spans="1:16" x14ac:dyDescent="0.25">
      <c r="A252">
        <v>2024</v>
      </c>
      <c r="B252" t="s">
        <v>19</v>
      </c>
      <c r="C252" s="5" t="s">
        <v>40</v>
      </c>
      <c r="D252" s="1" t="s">
        <v>15</v>
      </c>
      <c r="E252" s="12">
        <v>0</v>
      </c>
      <c r="F252" s="8" t="s">
        <v>45</v>
      </c>
      <c r="G252">
        <f t="shared" ref="G252" si="254">SUM($E251:$E253)</f>
        <v>191</v>
      </c>
      <c r="H252" s="4">
        <f>IFERROR(E251/(E251+E253),"")</f>
        <v>0.94240837696335078</v>
      </c>
      <c r="I252" s="4">
        <f>IFERROR((E251+E252)/(G251),0)</f>
        <v>0.94240837696335078</v>
      </c>
      <c r="J252" s="4">
        <v>0.9</v>
      </c>
      <c r="K252" t="s">
        <v>13</v>
      </c>
      <c r="L252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Goal Met</v>
      </c>
      <c r="M252">
        <f>IF(K251="Y",(E251+E253),E251)</f>
        <v>180</v>
      </c>
      <c r="N252" s="1">
        <v>45930</v>
      </c>
      <c r="O252" s="4">
        <f t="shared" si="196"/>
        <v>0</v>
      </c>
    </row>
    <row r="253" spans="1:16" x14ac:dyDescent="0.25">
      <c r="A253">
        <v>2024</v>
      </c>
      <c r="B253" t="s">
        <v>19</v>
      </c>
      <c r="C253" s="5" t="s">
        <v>40</v>
      </c>
      <c r="D253" s="1" t="s">
        <v>16</v>
      </c>
      <c r="E253" s="12">
        <v>11</v>
      </c>
      <c r="F253" s="8" t="s">
        <v>45</v>
      </c>
      <c r="G253">
        <f t="shared" ref="G253" si="255">SUM($E251:$E253)</f>
        <v>191</v>
      </c>
      <c r="H253" s="4">
        <f>IFERROR(E251/(E251+E253),"")</f>
        <v>0.94240837696335078</v>
      </c>
      <c r="I253" s="4">
        <f>IFERROR((E251+E252)/(G251),0)</f>
        <v>0.94240837696335078</v>
      </c>
      <c r="J253" s="4">
        <v>0.9</v>
      </c>
      <c r="K253" t="s">
        <v>13</v>
      </c>
      <c r="L253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Goal Met</v>
      </c>
      <c r="M253">
        <f>IF(K251="Y",(E251+E253),E251)</f>
        <v>180</v>
      </c>
      <c r="N253" s="1">
        <v>45930</v>
      </c>
      <c r="O253" s="4">
        <f t="shared" si="196"/>
        <v>5.7591623036649213E-2</v>
      </c>
    </row>
    <row r="254" spans="1:16" x14ac:dyDescent="0.25">
      <c r="A254">
        <v>2024</v>
      </c>
      <c r="B254" t="s">
        <v>19</v>
      </c>
      <c r="C254" s="5" t="s">
        <v>41</v>
      </c>
      <c r="D254" s="1" t="s">
        <v>12</v>
      </c>
      <c r="E254" s="12">
        <v>59</v>
      </c>
      <c r="F254" s="8" t="s">
        <v>45</v>
      </c>
      <c r="G254">
        <f t="shared" ref="G254" si="256">SUM($E254:$E256)</f>
        <v>63</v>
      </c>
      <c r="H254" s="4">
        <f>IFERROR(E254/(E254+E256),"")</f>
        <v>0.93650793650793651</v>
      </c>
      <c r="I254" s="4">
        <f>IFERROR((E254+E255)/(G254),0)</f>
        <v>0.93650793650793651</v>
      </c>
      <c r="J254" s="4">
        <v>0.9</v>
      </c>
      <c r="K254" t="s">
        <v>13</v>
      </c>
      <c r="L254" t="str">
        <f>IF(K254="Y",IF(AND(E254=0,E255=0,E256=0),"N/A",
IF(AND(E254=0,E255&gt;0,E256=0),"Currently Meeting, Pending",
IF(AND(E254&gt;0,E255&gt;0,H254+0.005&gt;=J254),"Currently Meeting, Pending",
IF(AND(E254&gt;0,E255&gt;=0,E256&gt;=0,H256+0.005&gt;=J256),"Will Meet Goal",
IF(AND(E254&gt;=0,E255=0,E256&gt;0,I256&lt;J256),"Will Not Meet Goal",
IF(AND(E254&gt;=0,E255&gt;0,E256&gt;0,H255&lt;J255),"Currently Not Meeting, Pending",
"ERROR")))))),
IF(AND(E254=0,E255=0,E256=0),"N/A",
IF(AND(E254=0,E255&gt;0,E256=0),"Goal Met",
IF(AND(E254&gt;0,E255&gt;0,H254+0.005&gt;=J254),"Goal Met",
IF(AND(E254&gt;0,E255&gt;=0,E256&gt;=0,H256+0.005&gt;=J256),"Goal Met",
IF(AND(E254&gt;=0,E255=0,E256&gt;0,H256&lt;J256),"Goal Not Met",
IF(AND(E254&gt;=0,E255&gt;0,E256&gt;0,H255&lt;J255),"Goal Not Met","ERROR")
))))))</f>
        <v>Goal Met</v>
      </c>
      <c r="M254">
        <f>IF(K254="Y",(E254+E256),E254)</f>
        <v>59</v>
      </c>
      <c r="N254" s="1">
        <v>45930</v>
      </c>
      <c r="O254" s="4">
        <f t="shared" si="196"/>
        <v>0.93650793650793651</v>
      </c>
    </row>
    <row r="255" spans="1:16" x14ac:dyDescent="0.25">
      <c r="A255">
        <v>2024</v>
      </c>
      <c r="B255" t="s">
        <v>19</v>
      </c>
      <c r="C255" s="5" t="s">
        <v>41</v>
      </c>
      <c r="D255" s="1" t="s">
        <v>15</v>
      </c>
      <c r="E255" s="12">
        <v>0</v>
      </c>
      <c r="F255" s="8" t="s">
        <v>45</v>
      </c>
      <c r="G255">
        <f t="shared" ref="G255" si="257">SUM($E254:$E256)</f>
        <v>63</v>
      </c>
      <c r="H255" s="4">
        <f>IFERROR(E254/(E254+E256),"")</f>
        <v>0.93650793650793651</v>
      </c>
      <c r="I255" s="4">
        <f>IFERROR((E254+E255)/(G254),0)</f>
        <v>0.93650793650793651</v>
      </c>
      <c r="J255" s="4">
        <v>0.9</v>
      </c>
      <c r="K255" t="s">
        <v>13</v>
      </c>
      <c r="L255" t="str">
        <f>IF(K254="Y",IF(AND(E254=0,E255=0,E256=0),"N/A",
IF(AND(E254=0,E255&gt;0,E256=0),"Currently Meeting, Pending",
IF(AND(E254&gt;0,E255&gt;0,H254+0.005&gt;=J254),"Currently Meeting, Pending",
IF(AND(E254&gt;0,E255&gt;=0,E256&gt;=0,H256+0.005&gt;=J256),"Will Meet Goal",
IF(AND(E254&gt;=0,E255=0,E256&gt;0,I256&lt;J256),"Will Not Meet Goal",
IF(AND(E254&gt;=0,E255&gt;0,E256&gt;0,H255&lt;J255),"Currently Not Meeting, Pending",
"ERROR")))))),
IF(AND(E254=0,E255=0,E256=0),"N/A",
IF(AND(E254=0,E255&gt;0,E256=0),"Goal Met",
IF(AND(E254&gt;0,E255&gt;0,H254+0.005&gt;=J254),"Goal Met",
IF(AND(E254&gt;0,E255&gt;=0,E256&gt;=0,H256+0.005&gt;=J256),"Goal Met",
IF(AND(E254&gt;=0,E255=0,E256&gt;0,H256&lt;J256),"Goal Not Met",
IF(AND(E254&gt;=0,E255&gt;0,E256&gt;0,H255&lt;J255),"Goal Not Met","ERROR")
))))))</f>
        <v>Goal Met</v>
      </c>
      <c r="M255">
        <f>IF(K254="Y",(E254+E256),E254)</f>
        <v>59</v>
      </c>
      <c r="N255" s="1">
        <v>45930</v>
      </c>
      <c r="O255" s="4">
        <f t="shared" si="196"/>
        <v>0</v>
      </c>
    </row>
    <row r="256" spans="1:16" x14ac:dyDescent="0.25">
      <c r="A256">
        <v>2024</v>
      </c>
      <c r="B256" t="s">
        <v>19</v>
      </c>
      <c r="C256" s="5" t="s">
        <v>41</v>
      </c>
      <c r="D256" s="1" t="s">
        <v>16</v>
      </c>
      <c r="E256" s="12">
        <v>4</v>
      </c>
      <c r="F256" s="8" t="s">
        <v>45</v>
      </c>
      <c r="G256">
        <f t="shared" ref="G256" si="258">SUM($E254:$E256)</f>
        <v>63</v>
      </c>
      <c r="H256" s="4">
        <f>IFERROR(E254/(E254+E256),"")</f>
        <v>0.93650793650793651</v>
      </c>
      <c r="I256" s="4">
        <f>IFERROR((E254+E255)/(G254),0)</f>
        <v>0.93650793650793651</v>
      </c>
      <c r="J256" s="4">
        <v>0.9</v>
      </c>
      <c r="K256" t="s">
        <v>13</v>
      </c>
      <c r="L256" t="str">
        <f>IF(K254="Y",IF(AND(E254=0,E255=0,E256=0),"N/A",
IF(AND(E254=0,E255&gt;0,E256=0),"Currently Meeting, Pending",
IF(AND(E254&gt;0,E255&gt;0,H254+0.005&gt;=J254),"Currently Meeting, Pending",
IF(AND(E254&gt;0,E255&gt;=0,E256&gt;=0,H256+0.005&gt;=J256),"Will Meet Goal",
IF(AND(E254&gt;=0,E255=0,E256&gt;0,I256&lt;J256),"Will Not Meet Goal",
IF(AND(E254&gt;=0,E255&gt;0,E256&gt;0,H255&lt;J255),"Currently Not Meeting, Pending",
"ERROR")))))),
IF(AND(E254=0,E255=0,E256=0),"N/A",
IF(AND(E254=0,E255&gt;0,E256=0),"Goal Met",
IF(AND(E254&gt;0,E255&gt;0,H254+0.005&gt;=J254),"Goal Met",
IF(AND(E254&gt;0,E255&gt;=0,E256&gt;=0,H256+0.005&gt;=J256),"Goal Met",
IF(AND(E254&gt;=0,E255=0,E256&gt;0,H256&lt;J256),"Goal Not Met",
IF(AND(E254&gt;=0,E255&gt;0,E256&gt;0,H255&lt;J255),"Goal Not Met","ERROR")
))))))</f>
        <v>Goal Met</v>
      </c>
      <c r="M256">
        <f>IF(K254="Y",(E254+E256),E254)</f>
        <v>59</v>
      </c>
      <c r="N256" s="1">
        <v>45930</v>
      </c>
      <c r="O256" s="4">
        <f t="shared" si="196"/>
        <v>6.3492063492063489E-2</v>
      </c>
    </row>
    <row r="257" spans="1:17" x14ac:dyDescent="0.25">
      <c r="A257">
        <v>2024</v>
      </c>
      <c r="B257" t="s">
        <v>19</v>
      </c>
      <c r="C257" s="5" t="s">
        <v>20</v>
      </c>
      <c r="D257" s="1" t="s">
        <v>12</v>
      </c>
      <c r="E257" s="12">
        <v>1464</v>
      </c>
      <c r="F257" s="8" t="s">
        <v>44</v>
      </c>
      <c r="G257">
        <f t="shared" ref="G257" si="259">SUM($E257:$E259)</f>
        <v>1556</v>
      </c>
      <c r="H257" s="4">
        <f>IFERROR(E257/(E257+E259),"")</f>
        <v>0.94087403598971719</v>
      </c>
      <c r="I257" s="4">
        <f>IFERROR((E257+E258)/(G257),0)</f>
        <v>0.94087403598971719</v>
      </c>
      <c r="J257" s="4">
        <v>0.9</v>
      </c>
      <c r="K257" t="s">
        <v>13</v>
      </c>
      <c r="L257" t="str">
        <f>IF(K257="Y",IF(AND(E257=0,E258=0,E259=0),"N/A",
IF(AND(E257=0,E258&gt;0,E259=0),"Currently Meeting, Pending",
IF(AND(E257&gt;0,E258&gt;0,H257+0.005&gt;=J257),"Currently Meeting, Pending",
IF(AND(E257&gt;0,E258&gt;=0,E259&gt;=0,H259+0.005&gt;=J259),"Will Meet Goal",
IF(AND(E257&gt;=0,E258=0,E259&gt;0,I259&lt;J259),"Will Not Meet Goal",
IF(AND(E257&gt;=0,E258&gt;0,E259&gt;0,H258&lt;J258),"Currently Not Meeting, Pending",
"ERROR")))))),
IF(AND(E257=0,E258=0,E259=0),"N/A",
IF(AND(E257=0,E258&gt;0,E259=0),"Goal Met",
IF(AND(E257&gt;0,E258&gt;0,H257+0.005&gt;=J257),"Goal Met",
IF(AND(E257&gt;0,E258&gt;=0,E259&gt;=0,H259+0.005&gt;=J259),"Goal Met",
IF(AND(E257&gt;=0,E258=0,E259&gt;0,H259&lt;J259),"Goal Not Met",
IF(AND(E257&gt;=0,E258&gt;0,E259&gt;0,H258&lt;J258),"Goal Not Met","ERROR")
))))))</f>
        <v>Goal Met</v>
      </c>
      <c r="M257">
        <f>IF(K257="Y",(E257+E259),E257)</f>
        <v>1464</v>
      </c>
      <c r="N257" s="1">
        <v>45930</v>
      </c>
      <c r="O257" s="4">
        <f t="shared" si="196"/>
        <v>0.94087403598971719</v>
      </c>
      <c r="P257">
        <v>1393</v>
      </c>
    </row>
    <row r="258" spans="1:17" x14ac:dyDescent="0.25">
      <c r="A258">
        <v>2024</v>
      </c>
      <c r="B258" t="s">
        <v>19</v>
      </c>
      <c r="C258" s="5" t="s">
        <v>20</v>
      </c>
      <c r="D258" s="1" t="s">
        <v>15</v>
      </c>
      <c r="E258" s="12">
        <v>0</v>
      </c>
      <c r="F258" s="8" t="s">
        <v>44</v>
      </c>
      <c r="G258">
        <f t="shared" ref="G258" si="260">SUM($E257:$E259)</f>
        <v>1556</v>
      </c>
      <c r="H258" s="4">
        <f>IFERROR(E257/(E257+E259),"")</f>
        <v>0.94087403598971719</v>
      </c>
      <c r="I258" s="4">
        <f>IFERROR((E257+E258)/(G257),0)</f>
        <v>0.94087403598971719</v>
      </c>
      <c r="J258" s="4">
        <v>0.9</v>
      </c>
      <c r="K258" t="s">
        <v>13</v>
      </c>
      <c r="L258" t="str">
        <f>IF(K257="Y",IF(AND(E257=0,E258=0,E259=0),"N/A",
IF(AND(E257=0,E258&gt;0,E259=0),"Currently Meeting, Pending",
IF(AND(E257&gt;0,E258&gt;0,H257+0.005&gt;=J257),"Currently Meeting, Pending",
IF(AND(E257&gt;0,E258&gt;=0,E259&gt;=0,H259+0.005&gt;=J259),"Will Meet Goal",
IF(AND(E257&gt;=0,E258=0,E259&gt;0,I259&lt;J259),"Will Not Meet Goal",
IF(AND(E257&gt;=0,E258&gt;0,E259&gt;0,H258&lt;J258),"Currently Not Meeting, Pending",
"ERROR")))))),
IF(AND(E257=0,E258=0,E259=0),"N/A",
IF(AND(E257=0,E258&gt;0,E259=0),"Goal Met",
IF(AND(E257&gt;0,E258&gt;0,H257+0.005&gt;=J257),"Goal Met",
IF(AND(E257&gt;0,E258&gt;=0,E259&gt;=0,H259+0.005&gt;=J259),"Goal Met",
IF(AND(E257&gt;=0,E258=0,E259&gt;0,H259&lt;J259),"Goal Not Met",
IF(AND(E257&gt;=0,E258&gt;0,E259&gt;0,H258&lt;J258),"Goal Not Met","ERROR")
))))))</f>
        <v>Goal Met</v>
      </c>
      <c r="M258">
        <f>IF(K257="Y",(E257+E259),E257)</f>
        <v>1464</v>
      </c>
      <c r="N258" s="1">
        <v>45930</v>
      </c>
      <c r="O258" s="4">
        <f t="shared" ref="O258:O325" si="261">IFERROR(E258/G258,0)</f>
        <v>0</v>
      </c>
      <c r="P258">
        <v>1393</v>
      </c>
    </row>
    <row r="259" spans="1:17" x14ac:dyDescent="0.25">
      <c r="A259">
        <v>2024</v>
      </c>
      <c r="B259" t="s">
        <v>19</v>
      </c>
      <c r="C259" s="5" t="s">
        <v>20</v>
      </c>
      <c r="D259" s="1" t="s">
        <v>16</v>
      </c>
      <c r="E259" s="12">
        <v>92</v>
      </c>
      <c r="F259" s="8" t="s">
        <v>44</v>
      </c>
      <c r="G259">
        <f t="shared" ref="G259" si="262">SUM($E257:$E259)</f>
        <v>1556</v>
      </c>
      <c r="H259" s="4">
        <f>IFERROR(E257/(E257+E259),"")</f>
        <v>0.94087403598971719</v>
      </c>
      <c r="I259" s="4">
        <f>IFERROR((E257+E258)/(G257),0)</f>
        <v>0.94087403598971719</v>
      </c>
      <c r="J259" s="4">
        <v>0.9</v>
      </c>
      <c r="K259" t="s">
        <v>13</v>
      </c>
      <c r="L259" t="str">
        <f>IF(K257="Y",IF(AND(E257=0,E258=0,E259=0),"N/A",
IF(AND(E257=0,E258&gt;0,E259=0),"Currently Meeting, Pending",
IF(AND(E257&gt;0,E258&gt;0,H257+0.005&gt;=J257),"Currently Meeting, Pending",
IF(AND(E257&gt;0,E258&gt;=0,E259&gt;=0,H259+0.005&gt;=J259),"Will Meet Goal",
IF(AND(E257&gt;=0,E258=0,E259&gt;0,I259&lt;J259),"Will Not Meet Goal",
IF(AND(E257&gt;=0,E258&gt;0,E259&gt;0,H258&lt;J258),"Currently Not Meeting, Pending",
"ERROR")))))),
IF(AND(E257=0,E258=0,E259=0),"N/A",
IF(AND(E257=0,E258&gt;0,E259=0),"Goal Met",
IF(AND(E257&gt;0,E258&gt;0,H257+0.005&gt;=J257),"Goal Met",
IF(AND(E257&gt;0,E258&gt;=0,E259&gt;=0,H259+0.005&gt;=J259),"Goal Met",
IF(AND(E257&gt;=0,E258=0,E259&gt;0,H259&lt;J259),"Goal Not Met",
IF(AND(E257&gt;=0,E258&gt;0,E259&gt;0,H258&lt;J258),"Goal Not Met","ERROR")
))))))</f>
        <v>Goal Met</v>
      </c>
      <c r="M259">
        <f>IF(K257="Y",(E257+E259),E257)</f>
        <v>1464</v>
      </c>
      <c r="N259" s="1">
        <v>45930</v>
      </c>
      <c r="O259" s="4">
        <f t="shared" si="261"/>
        <v>5.9125964010282778E-2</v>
      </c>
      <c r="P259">
        <v>1393</v>
      </c>
    </row>
    <row r="260" spans="1:17" x14ac:dyDescent="0.25">
      <c r="A260">
        <v>2025</v>
      </c>
      <c r="B260" t="s">
        <v>19</v>
      </c>
      <c r="C260" s="5" t="s">
        <v>42</v>
      </c>
      <c r="D260" s="1" t="s">
        <v>12</v>
      </c>
      <c r="E260" s="12">
        <v>121</v>
      </c>
      <c r="F260" s="8" t="s">
        <v>46</v>
      </c>
      <c r="G260">
        <f t="shared" ref="G260" si="263">SUM($E260:$E262)</f>
        <v>238</v>
      </c>
      <c r="H260" s="4">
        <f>IFERROR(E260/(E260+E262),"")</f>
        <v>0.93798449612403101</v>
      </c>
      <c r="I260" s="4">
        <f>IFERROR((E260+E261)/(G260),0)</f>
        <v>0.96638655462184875</v>
      </c>
      <c r="J260" s="4">
        <v>0.9</v>
      </c>
      <c r="K260" t="s">
        <v>18</v>
      </c>
      <c r="L260" t="str">
        <f>IF(K260="Y",IF(AND(E260=0,E261=0,E262=0),"N/A",
IF(AND(E260=0,E261&gt;0,E262=0),"Currently Meeting, Pending",
IF(AND(E260&gt;0,E261&gt;0,H260+0.005&gt;=J260),"Currently Meeting, Pending",
IF(AND(E260&gt;0,E261&gt;=0,E262&gt;=0,H262+0.005&gt;=J262),"Will Meet Goal",
IF(AND(E260&gt;=0,E261=0,E262&gt;0,I262&lt;J262),"Will Not Meet Goal",
IF(AND(E260&gt;=0,E261&gt;0,E262&gt;0,H261&lt;J261),"Currently Not Meeting, Pending",
"ERROR")))))),
IF(AND(E260=0,E261=0,E262=0),"N/A",
IF(AND(E260=0,E261&gt;0,E262=0),"Goal Met",
IF(AND(E260&gt;0,E261&gt;0,H260+0.005&gt;=J260),"Goal Met",
IF(AND(E260&gt;0,E261&gt;=0,E262&gt;=0,H262+0.005&gt;=J262),"Goal Met",
IF(AND(E260&gt;=0,E261=0,E262&gt;0,H262&lt;J262),"Goal Not Met",
IF(AND(E260&gt;=0,E261&gt;0,E262&gt;0,H261&lt;J261),"Goal Not Met","ERROR")
))))))</f>
        <v>Currently Meeting, Pending</v>
      </c>
      <c r="M260">
        <f>IF(K260="Y",(E260+E262),E260)</f>
        <v>129</v>
      </c>
      <c r="N260" s="1">
        <v>45930</v>
      </c>
      <c r="O260" s="4">
        <f t="shared" si="261"/>
        <v>0.50840336134453779</v>
      </c>
      <c r="Q260" s="4">
        <v>0.2864864864864865</v>
      </c>
    </row>
    <row r="261" spans="1:17" x14ac:dyDescent="0.25">
      <c r="A261">
        <v>2025</v>
      </c>
      <c r="B261" t="s">
        <v>19</v>
      </c>
      <c r="C261" s="5" t="s">
        <v>42</v>
      </c>
      <c r="D261" s="1" t="s">
        <v>15</v>
      </c>
      <c r="E261" s="12">
        <v>109</v>
      </c>
      <c r="F261" s="8" t="s">
        <v>46</v>
      </c>
      <c r="G261">
        <f t="shared" ref="G261" si="264">SUM($E260:$E262)</f>
        <v>238</v>
      </c>
      <c r="H261" s="4">
        <f>IFERROR(E260/(E260+E262),"")</f>
        <v>0.93798449612403101</v>
      </c>
      <c r="I261" s="4">
        <f>IFERROR((E260+E261)/(G260),0)</f>
        <v>0.96638655462184875</v>
      </c>
      <c r="J261" s="4">
        <v>0.9</v>
      </c>
      <c r="K261" t="s">
        <v>18</v>
      </c>
      <c r="L261" t="str">
        <f>IF(K260="Y",IF(AND(E260=0,E261=0,E262=0),"N/A",
IF(AND(E260=0,E261&gt;0,E262=0),"Currently Meeting, Pending",
IF(AND(E260&gt;0,E261&gt;0,H260+0.005&gt;=J260),"Currently Meeting, Pending",
IF(AND(E260&gt;0,E261&gt;=0,E262&gt;=0,H262+0.005&gt;=J262),"Will Meet Goal",
IF(AND(E260&gt;=0,E261=0,E262&gt;0,I262&lt;J262),"Will Not Meet Goal",
IF(AND(E260&gt;=0,E261&gt;0,E262&gt;0,H261&lt;J261),"Currently Not Meeting, Pending",
"ERROR")))))),
IF(AND(E260=0,E261=0,E262=0),"N/A",
IF(AND(E260=0,E261&gt;0,E262=0),"Goal Met",
IF(AND(E260&gt;0,E261&gt;0,H260+0.005&gt;=J260),"Goal Met",
IF(AND(E260&gt;0,E261&gt;=0,E262&gt;=0,H262+0.005&gt;=J262),"Goal Met",
IF(AND(E260&gt;=0,E261=0,E262&gt;0,H262&lt;J262),"Goal Not Met",
IF(AND(E260&gt;=0,E261&gt;0,E262&gt;0,H261&lt;J261),"Goal Not Met","ERROR")
))))))</f>
        <v>Currently Meeting, Pending</v>
      </c>
      <c r="M261">
        <f>IF(K260="Y",(E260+E262),E260)</f>
        <v>129</v>
      </c>
      <c r="N261" s="1">
        <v>45930</v>
      </c>
      <c r="O261" s="4">
        <f t="shared" si="261"/>
        <v>0.45798319327731091</v>
      </c>
      <c r="Q261" s="4">
        <v>0.2864864864864865</v>
      </c>
    </row>
    <row r="262" spans="1:17" x14ac:dyDescent="0.25">
      <c r="A262">
        <v>2025</v>
      </c>
      <c r="B262" t="s">
        <v>19</v>
      </c>
      <c r="C262" s="5" t="s">
        <v>42</v>
      </c>
      <c r="D262" s="1" t="s">
        <v>16</v>
      </c>
      <c r="E262" s="12">
        <v>8</v>
      </c>
      <c r="F262" s="8" t="s">
        <v>46</v>
      </c>
      <c r="G262">
        <f t="shared" ref="G262" si="265">SUM($E260:$E262)</f>
        <v>238</v>
      </c>
      <c r="H262" s="4">
        <f>IFERROR(E260/(E260+E262),"")</f>
        <v>0.93798449612403101</v>
      </c>
      <c r="I262" s="4">
        <f>IFERROR((E260+E261)/(G260),0)</f>
        <v>0.96638655462184875</v>
      </c>
      <c r="J262" s="4">
        <v>0.9</v>
      </c>
      <c r="K262" t="s">
        <v>18</v>
      </c>
      <c r="L262" t="str">
        <f>IF(K260="Y",IF(AND(E260=0,E261=0,E262=0),"N/A",
IF(AND(E260=0,E261&gt;0,E262=0),"Currently Meeting, Pending",
IF(AND(E260&gt;0,E261&gt;0,H260+0.005&gt;=J260),"Currently Meeting, Pending",
IF(AND(E260&gt;0,E261&gt;=0,E262&gt;=0,H262+0.005&gt;=J262),"Will Meet Goal",
IF(AND(E260&gt;=0,E261=0,E262&gt;0,I262&lt;J262),"Will Not Meet Goal",
IF(AND(E260&gt;=0,E261&gt;0,E262&gt;0,H261&lt;J261),"Currently Not Meeting, Pending",
"ERROR")))))),
IF(AND(E260=0,E261=0,E262=0),"N/A",
IF(AND(E260=0,E261&gt;0,E262=0),"Goal Met",
IF(AND(E260&gt;0,E261&gt;0,H260+0.005&gt;=J260),"Goal Met",
IF(AND(E260&gt;0,E261&gt;=0,E262&gt;=0,H262+0.005&gt;=J262),"Goal Met",
IF(AND(E260&gt;=0,E261=0,E262&gt;0,H262&lt;J262),"Goal Not Met",
IF(AND(E260&gt;=0,E261&gt;0,E262&gt;0,H261&lt;J261),"Goal Not Met","ERROR")
))))))</f>
        <v>Currently Meeting, Pending</v>
      </c>
      <c r="M262">
        <f>IF(K260="Y",(E260+E262),E260)</f>
        <v>129</v>
      </c>
      <c r="N262" s="1">
        <v>45930</v>
      </c>
      <c r="O262" s="4">
        <f t="shared" si="261"/>
        <v>3.3613445378151259E-2</v>
      </c>
      <c r="Q262" s="4">
        <v>0.2864864864864865</v>
      </c>
    </row>
    <row r="263" spans="1:17" x14ac:dyDescent="0.25">
      <c r="A263">
        <v>2025</v>
      </c>
      <c r="B263" t="s">
        <v>19</v>
      </c>
      <c r="C263" s="5" t="s">
        <v>21</v>
      </c>
      <c r="D263" s="1" t="s">
        <v>12</v>
      </c>
      <c r="E263" s="12">
        <v>1927</v>
      </c>
      <c r="F263" s="8" t="s">
        <v>47</v>
      </c>
      <c r="G263">
        <f t="shared" ref="G263" si="266">SUM($E263:$E265)</f>
        <v>2016</v>
      </c>
      <c r="H263" s="4">
        <f>IFERROR(E263/(E263+E265),"")</f>
        <v>0.9752024291497976</v>
      </c>
      <c r="I263" s="4">
        <f>IFERROR((E263+E264)/(G263),0)</f>
        <v>0.97569444444444442</v>
      </c>
      <c r="J263" s="4">
        <v>0.9</v>
      </c>
      <c r="K263" t="s">
        <v>18</v>
      </c>
      <c r="L263" t="s">
        <v>54</v>
      </c>
      <c r="M263">
        <f>IF(K263="Y",(E263+E265),E263)</f>
        <v>1976</v>
      </c>
      <c r="N263" s="1">
        <v>45930</v>
      </c>
      <c r="O263" s="4">
        <f t="shared" si="261"/>
        <v>0.95585317460317465</v>
      </c>
      <c r="Q263" s="4">
        <v>-7.0110701107011064E-2</v>
      </c>
    </row>
    <row r="264" spans="1:17" x14ac:dyDescent="0.25">
      <c r="A264">
        <v>2025</v>
      </c>
      <c r="B264" t="s">
        <v>19</v>
      </c>
      <c r="C264" s="5" t="s">
        <v>21</v>
      </c>
      <c r="D264" s="1" t="s">
        <v>15</v>
      </c>
      <c r="E264" s="12">
        <v>40</v>
      </c>
      <c r="F264" s="8" t="s">
        <v>47</v>
      </c>
      <c r="G264">
        <f t="shared" ref="G264" si="267">SUM($E263:$E265)</f>
        <v>2016</v>
      </c>
      <c r="H264" s="4">
        <f>IFERROR(E263/(E263+E265),"")</f>
        <v>0.9752024291497976</v>
      </c>
      <c r="I264" s="4">
        <f>IFERROR((E263+E264)/(G263),0)</f>
        <v>0.97569444444444442</v>
      </c>
      <c r="J264" s="4">
        <v>0.9</v>
      </c>
      <c r="K264" t="s">
        <v>18</v>
      </c>
      <c r="L264" t="s">
        <v>54</v>
      </c>
      <c r="M264">
        <f>IF(K263="Y",(E263+E265),E263)</f>
        <v>1976</v>
      </c>
      <c r="N264" s="1">
        <v>45930</v>
      </c>
      <c r="O264" s="4">
        <f t="shared" si="261"/>
        <v>1.984126984126984E-2</v>
      </c>
      <c r="Q264" s="4">
        <v>-7.0110701107011064E-2</v>
      </c>
    </row>
    <row r="265" spans="1:17" x14ac:dyDescent="0.25">
      <c r="A265">
        <v>2025</v>
      </c>
      <c r="B265" t="s">
        <v>19</v>
      </c>
      <c r="C265" s="5" t="s">
        <v>21</v>
      </c>
      <c r="D265" s="1" t="s">
        <v>16</v>
      </c>
      <c r="E265" s="12">
        <v>49</v>
      </c>
      <c r="F265" s="8" t="s">
        <v>47</v>
      </c>
      <c r="G265">
        <f t="shared" ref="G265" si="268">SUM($E263:$E265)</f>
        <v>2016</v>
      </c>
      <c r="H265" s="4">
        <f>IFERROR(E263/(E263+E265),"")</f>
        <v>0.9752024291497976</v>
      </c>
      <c r="I265" s="4">
        <f>IFERROR((E263+E264)/(G263),0)</f>
        <v>0.97569444444444442</v>
      </c>
      <c r="J265" s="4">
        <v>0.9</v>
      </c>
      <c r="K265" t="s">
        <v>18</v>
      </c>
      <c r="L265" t="s">
        <v>54</v>
      </c>
      <c r="M265">
        <f>IF(K263="Y",(E263+E265),E263)</f>
        <v>1976</v>
      </c>
      <c r="N265" s="1">
        <v>45930</v>
      </c>
      <c r="O265" s="4">
        <f t="shared" si="261"/>
        <v>2.4305555555555556E-2</v>
      </c>
      <c r="Q265" s="4">
        <v>-7.0110701107011064E-2</v>
      </c>
    </row>
    <row r="266" spans="1:17" x14ac:dyDescent="0.25">
      <c r="A266">
        <v>2025</v>
      </c>
      <c r="B266" t="s">
        <v>19</v>
      </c>
      <c r="C266" s="5" t="s">
        <v>30</v>
      </c>
      <c r="D266" s="1" t="s">
        <v>12</v>
      </c>
      <c r="E266" s="12">
        <v>281</v>
      </c>
      <c r="F266" s="8" t="s">
        <v>46</v>
      </c>
      <c r="G266">
        <f t="shared" ref="G266" si="269">SUM($E266:$E268)</f>
        <v>309</v>
      </c>
      <c r="H266" s="4">
        <f>IFERROR(E266/(E266+E268),"")</f>
        <v>0.93046357615894038</v>
      </c>
      <c r="I266" s="4">
        <f>IFERROR((E266+E267)/(G266),0)</f>
        <v>0.93203883495145634</v>
      </c>
      <c r="J266" s="4">
        <v>0.9</v>
      </c>
      <c r="K266" t="s">
        <v>18</v>
      </c>
      <c r="L266" t="s">
        <v>54</v>
      </c>
      <c r="M266">
        <f>IF(K266="Y",(E266+E268),E266)</f>
        <v>302</v>
      </c>
      <c r="N266" s="1">
        <v>45930</v>
      </c>
      <c r="O266" s="4">
        <f t="shared" si="261"/>
        <v>0.90938511326860838</v>
      </c>
      <c r="Q266" s="4">
        <v>-4.9230769230769231E-2</v>
      </c>
    </row>
    <row r="267" spans="1:17" x14ac:dyDescent="0.25">
      <c r="A267">
        <v>2025</v>
      </c>
      <c r="B267" t="s">
        <v>19</v>
      </c>
      <c r="C267" s="5" t="s">
        <v>30</v>
      </c>
      <c r="D267" s="1" t="s">
        <v>15</v>
      </c>
      <c r="E267" s="12">
        <v>7</v>
      </c>
      <c r="F267" s="8" t="s">
        <v>46</v>
      </c>
      <c r="G267">
        <f t="shared" ref="G267" si="270">SUM($E266:$E268)</f>
        <v>309</v>
      </c>
      <c r="H267" s="4">
        <f>IFERROR(E266/(E266+E268),"")</f>
        <v>0.93046357615894038</v>
      </c>
      <c r="I267" s="4">
        <f>IFERROR((E266+E267)/(G266),0)</f>
        <v>0.93203883495145634</v>
      </c>
      <c r="J267" s="4">
        <v>0.9</v>
      </c>
      <c r="K267" t="s">
        <v>18</v>
      </c>
      <c r="L267" t="s">
        <v>54</v>
      </c>
      <c r="M267">
        <f>IF(K266="Y",(E266+E268),E266)</f>
        <v>302</v>
      </c>
      <c r="N267" s="1">
        <v>45930</v>
      </c>
      <c r="O267" s="4">
        <f t="shared" si="261"/>
        <v>2.2653721682847898E-2</v>
      </c>
      <c r="Q267" s="4">
        <v>-4.9230769230769231E-2</v>
      </c>
    </row>
    <row r="268" spans="1:17" x14ac:dyDescent="0.25">
      <c r="A268">
        <v>2025</v>
      </c>
      <c r="B268" t="s">
        <v>19</v>
      </c>
      <c r="C268" s="5" t="s">
        <v>30</v>
      </c>
      <c r="D268" s="1" t="s">
        <v>16</v>
      </c>
      <c r="E268" s="12">
        <v>21</v>
      </c>
      <c r="F268" s="8" t="s">
        <v>46</v>
      </c>
      <c r="G268">
        <f t="shared" ref="G268" si="271">SUM($E266:$E268)</f>
        <v>309</v>
      </c>
      <c r="H268" s="4">
        <f>IFERROR(E266/(E266+E268),"")</f>
        <v>0.93046357615894038</v>
      </c>
      <c r="I268" s="4">
        <f>IFERROR((E266+E267)/(G266),0)</f>
        <v>0.93203883495145634</v>
      </c>
      <c r="J268" s="4">
        <v>0.9</v>
      </c>
      <c r="K268" t="s">
        <v>18</v>
      </c>
      <c r="L268" t="s">
        <v>54</v>
      </c>
      <c r="M268">
        <f>IF(K266="Y",(E266+E268),E266)</f>
        <v>302</v>
      </c>
      <c r="N268" s="1">
        <v>45930</v>
      </c>
      <c r="O268" s="4">
        <f t="shared" si="261"/>
        <v>6.7961165048543687E-2</v>
      </c>
      <c r="Q268" s="4">
        <v>-4.9230769230769231E-2</v>
      </c>
    </row>
    <row r="269" spans="1:17" x14ac:dyDescent="0.25">
      <c r="A269">
        <v>2025</v>
      </c>
      <c r="B269" t="s">
        <v>19</v>
      </c>
      <c r="C269" s="5" t="s">
        <v>22</v>
      </c>
      <c r="D269" s="1" t="s">
        <v>12</v>
      </c>
      <c r="E269" s="12">
        <v>1465</v>
      </c>
      <c r="F269" s="8" t="s">
        <v>47</v>
      </c>
      <c r="G269">
        <f t="shared" ref="G269" si="272">SUM($E269:$E271)</f>
        <v>1534</v>
      </c>
      <c r="H269" s="4">
        <f>IFERROR(E269/(E269+E271),"")</f>
        <v>0.96891534391534395</v>
      </c>
      <c r="I269" s="4">
        <f>IFERROR((E269+E270)/(G269),0)</f>
        <v>0.96936114732724898</v>
      </c>
      <c r="J269" s="4">
        <v>0.9</v>
      </c>
      <c r="K269" t="s">
        <v>18</v>
      </c>
      <c r="L269" t="s">
        <v>54</v>
      </c>
      <c r="M269">
        <f>IF(K269="Y",(E269+E271),E269)</f>
        <v>1512</v>
      </c>
      <c r="N269" s="1">
        <v>45930</v>
      </c>
      <c r="O269" s="4">
        <f t="shared" si="261"/>
        <v>0.95501955671447192</v>
      </c>
      <c r="Q269" s="4">
        <v>-6.0624617268830373E-2</v>
      </c>
    </row>
    <row r="270" spans="1:17" x14ac:dyDescent="0.25">
      <c r="A270">
        <v>2025</v>
      </c>
      <c r="B270" t="s">
        <v>19</v>
      </c>
      <c r="C270" s="5" t="s">
        <v>22</v>
      </c>
      <c r="D270" s="1" t="s">
        <v>15</v>
      </c>
      <c r="E270" s="12">
        <v>22</v>
      </c>
      <c r="F270" s="8" t="s">
        <v>47</v>
      </c>
      <c r="G270">
        <f t="shared" ref="G270" si="273">SUM($E269:$E271)</f>
        <v>1534</v>
      </c>
      <c r="H270" s="4">
        <f>IFERROR(E269/(E269+E271),"")</f>
        <v>0.96891534391534395</v>
      </c>
      <c r="I270" s="4">
        <f>IFERROR((E269+E270)/(G269),0)</f>
        <v>0.96936114732724898</v>
      </c>
      <c r="J270" s="4">
        <v>0.9</v>
      </c>
      <c r="K270" t="s">
        <v>18</v>
      </c>
      <c r="L270" t="s">
        <v>54</v>
      </c>
      <c r="M270">
        <f>IF(K269="Y",(E269+E271),E269)</f>
        <v>1512</v>
      </c>
      <c r="N270" s="1">
        <v>45930</v>
      </c>
      <c r="O270" s="4">
        <f t="shared" si="261"/>
        <v>1.4341590612777053E-2</v>
      </c>
      <c r="Q270" s="4">
        <v>-6.0624617268830373E-2</v>
      </c>
    </row>
    <row r="271" spans="1:17" x14ac:dyDescent="0.25">
      <c r="A271">
        <v>2025</v>
      </c>
      <c r="B271" t="s">
        <v>19</v>
      </c>
      <c r="C271" s="5" t="s">
        <v>22</v>
      </c>
      <c r="D271" s="1" t="s">
        <v>16</v>
      </c>
      <c r="E271" s="12">
        <v>47</v>
      </c>
      <c r="F271" s="8" t="s">
        <v>47</v>
      </c>
      <c r="G271">
        <f t="shared" ref="G271" si="274">SUM($E269:$E271)</f>
        <v>1534</v>
      </c>
      <c r="H271" s="4">
        <f>IFERROR(E269/(E269+E271),"")</f>
        <v>0.96891534391534395</v>
      </c>
      <c r="I271" s="4">
        <f>IFERROR((E269+E270)/(G269),0)</f>
        <v>0.96936114732724898</v>
      </c>
      <c r="J271" s="4">
        <v>0.9</v>
      </c>
      <c r="K271" t="s">
        <v>18</v>
      </c>
      <c r="L271" t="s">
        <v>54</v>
      </c>
      <c r="M271">
        <f>IF(K269="Y",(E269+E271),E269)</f>
        <v>1512</v>
      </c>
      <c r="N271" s="1">
        <v>45930</v>
      </c>
      <c r="O271" s="4">
        <f t="shared" si="261"/>
        <v>3.0638852672750978E-2</v>
      </c>
      <c r="Q271" s="4">
        <v>-6.0624617268830373E-2</v>
      </c>
    </row>
    <row r="272" spans="1:17" x14ac:dyDescent="0.25">
      <c r="A272">
        <v>2025</v>
      </c>
      <c r="B272" t="s">
        <v>19</v>
      </c>
      <c r="C272" s="5" t="s">
        <v>34</v>
      </c>
      <c r="D272" s="1" t="s">
        <v>12</v>
      </c>
      <c r="E272" s="12">
        <v>795</v>
      </c>
      <c r="F272" s="8" t="s">
        <v>46</v>
      </c>
      <c r="G272">
        <f t="shared" ref="G272" si="275">SUM($E272:$E274)</f>
        <v>873</v>
      </c>
      <c r="H272" s="4">
        <f>IFERROR(E272/(E272+E274),"")</f>
        <v>0.91801385681293302</v>
      </c>
      <c r="I272" s="4">
        <f>IFERROR((E272+E273)/(G272),0)</f>
        <v>0.91867124856815574</v>
      </c>
      <c r="J272" s="4">
        <v>0.9</v>
      </c>
      <c r="K272" t="s">
        <v>18</v>
      </c>
      <c r="L272" t="s">
        <v>54</v>
      </c>
      <c r="M272">
        <f>IF(K272="Y",(E272+E274),E272)</f>
        <v>866</v>
      </c>
      <c r="N272" s="1">
        <v>45930</v>
      </c>
      <c r="O272" s="4">
        <f t="shared" si="261"/>
        <v>0.9106529209621993</v>
      </c>
      <c r="Q272" s="4" t="s">
        <v>56</v>
      </c>
    </row>
    <row r="273" spans="1:17" x14ac:dyDescent="0.25">
      <c r="A273">
        <v>2025</v>
      </c>
      <c r="B273" t="s">
        <v>19</v>
      </c>
      <c r="C273" s="5" t="s">
        <v>34</v>
      </c>
      <c r="D273" s="1" t="s">
        <v>15</v>
      </c>
      <c r="E273" s="12">
        <v>7</v>
      </c>
      <c r="F273" s="8" t="s">
        <v>46</v>
      </c>
      <c r="G273">
        <f t="shared" ref="G273" si="276">SUM($E272:$E274)</f>
        <v>873</v>
      </c>
      <c r="H273" s="4">
        <f>IFERROR(E272/(E272+E274),"")</f>
        <v>0.91801385681293302</v>
      </c>
      <c r="I273" s="4">
        <f>IFERROR((E272+E273)/(G272),0)</f>
        <v>0.91867124856815574</v>
      </c>
      <c r="J273" s="4">
        <v>0.9</v>
      </c>
      <c r="K273" t="s">
        <v>18</v>
      </c>
      <c r="L273" t="s">
        <v>54</v>
      </c>
      <c r="M273">
        <f>IF(K272="Y",(E272+E274),E272)</f>
        <v>866</v>
      </c>
      <c r="N273" s="1">
        <v>45930</v>
      </c>
      <c r="O273" s="4">
        <f t="shared" si="261"/>
        <v>8.0183276059564712E-3</v>
      </c>
      <c r="Q273" s="4" t="s">
        <v>56</v>
      </c>
    </row>
    <row r="274" spans="1:17" x14ac:dyDescent="0.25">
      <c r="A274">
        <v>2025</v>
      </c>
      <c r="B274" t="s">
        <v>19</v>
      </c>
      <c r="C274" s="5" t="s">
        <v>34</v>
      </c>
      <c r="D274" s="1" t="s">
        <v>16</v>
      </c>
      <c r="E274" s="12">
        <v>71</v>
      </c>
      <c r="F274" s="8" t="s">
        <v>46</v>
      </c>
      <c r="G274">
        <f t="shared" ref="G274" si="277">SUM($E272:$E274)</f>
        <v>873</v>
      </c>
      <c r="H274" s="4">
        <f>IFERROR(E272/(E272+E274),"")</f>
        <v>0.91801385681293302</v>
      </c>
      <c r="I274" s="4">
        <f>IFERROR((E272+E273)/(G272),0)</f>
        <v>0.91867124856815574</v>
      </c>
      <c r="J274" s="4">
        <v>0.9</v>
      </c>
      <c r="K274" t="s">
        <v>18</v>
      </c>
      <c r="L274" t="s">
        <v>54</v>
      </c>
      <c r="M274">
        <f>IF(K272="Y",(E272+E274),E272)</f>
        <v>866</v>
      </c>
      <c r="N274" s="1">
        <v>45930</v>
      </c>
      <c r="O274" s="4">
        <f t="shared" si="261"/>
        <v>8.1328751431844218E-2</v>
      </c>
      <c r="Q274" s="4" t="s">
        <v>56</v>
      </c>
    </row>
    <row r="275" spans="1:17" x14ac:dyDescent="0.25">
      <c r="A275">
        <v>2025</v>
      </c>
      <c r="B275" t="s">
        <v>19</v>
      </c>
      <c r="C275" s="5" t="s">
        <v>37</v>
      </c>
      <c r="D275" s="1" t="s">
        <v>12</v>
      </c>
      <c r="E275" s="12">
        <v>201</v>
      </c>
      <c r="F275" s="8" t="s">
        <v>47</v>
      </c>
      <c r="G275">
        <f t="shared" ref="G275" si="278">SUM($E275:$E277)</f>
        <v>217</v>
      </c>
      <c r="H275" s="4">
        <f>IFERROR(E275/(E275+E277),"")</f>
        <v>0.95260663507109</v>
      </c>
      <c r="I275" s="4">
        <f>IFERROR((E275+E276)/(G275),0)</f>
        <v>0.95391705069124422</v>
      </c>
      <c r="J275" s="4">
        <v>0.9</v>
      </c>
      <c r="K275" t="s">
        <v>18</v>
      </c>
      <c r="L275" t="s">
        <v>54</v>
      </c>
      <c r="M275">
        <f>IF(K275="Y",(E275+E277),E275)</f>
        <v>211</v>
      </c>
      <c r="N275" s="1">
        <v>45930</v>
      </c>
      <c r="O275" s="4">
        <f t="shared" si="261"/>
        <v>0.92626728110599077</v>
      </c>
      <c r="Q275" s="4" t="s">
        <v>56</v>
      </c>
    </row>
    <row r="276" spans="1:17" x14ac:dyDescent="0.25">
      <c r="A276">
        <v>2025</v>
      </c>
      <c r="B276" t="s">
        <v>19</v>
      </c>
      <c r="C276" s="5" t="s">
        <v>37</v>
      </c>
      <c r="D276" s="1" t="s">
        <v>15</v>
      </c>
      <c r="E276" s="12">
        <v>6</v>
      </c>
      <c r="F276" s="8" t="s">
        <v>47</v>
      </c>
      <c r="G276">
        <f t="shared" ref="G276" si="279">SUM($E275:$E277)</f>
        <v>217</v>
      </c>
      <c r="H276" s="4">
        <f>IFERROR(E275/(E275+E277),"")</f>
        <v>0.95260663507109</v>
      </c>
      <c r="I276" s="4">
        <f>IFERROR((E275+E276)/(G275),0)</f>
        <v>0.95391705069124422</v>
      </c>
      <c r="J276" s="4">
        <v>0.9</v>
      </c>
      <c r="K276" t="s">
        <v>18</v>
      </c>
      <c r="L276" t="s">
        <v>54</v>
      </c>
      <c r="M276">
        <f>IF(K275="Y",(E275+E277),E275)</f>
        <v>211</v>
      </c>
      <c r="N276" s="1">
        <v>45930</v>
      </c>
      <c r="O276" s="4">
        <f t="shared" si="261"/>
        <v>2.7649769585253458E-2</v>
      </c>
      <c r="Q276" s="4" t="s">
        <v>56</v>
      </c>
    </row>
    <row r="277" spans="1:17" x14ac:dyDescent="0.25">
      <c r="A277">
        <v>2025</v>
      </c>
      <c r="B277" t="s">
        <v>19</v>
      </c>
      <c r="C277" s="5" t="s">
        <v>37</v>
      </c>
      <c r="D277" s="1" t="s">
        <v>16</v>
      </c>
      <c r="E277" s="12">
        <v>10</v>
      </c>
      <c r="F277" s="8" t="s">
        <v>47</v>
      </c>
      <c r="G277">
        <f t="shared" ref="G277" si="280">SUM($E275:$E277)</f>
        <v>217</v>
      </c>
      <c r="H277" s="4">
        <f>IFERROR(E275/(E275+E277),"")</f>
        <v>0.95260663507109</v>
      </c>
      <c r="I277" s="4">
        <f>IFERROR((E275+E276)/(G275),0)</f>
        <v>0.95391705069124422</v>
      </c>
      <c r="J277" s="4">
        <v>0.9</v>
      </c>
      <c r="K277" t="s">
        <v>18</v>
      </c>
      <c r="L277" t="s">
        <v>54</v>
      </c>
      <c r="M277">
        <f>IF(K275="Y",(E275+E277),E275)</f>
        <v>211</v>
      </c>
      <c r="N277" s="1">
        <v>45930</v>
      </c>
      <c r="O277" s="4">
        <f t="shared" si="261"/>
        <v>4.6082949308755762E-2</v>
      </c>
      <c r="Q277" s="4" t="s">
        <v>56</v>
      </c>
    </row>
    <row r="278" spans="1:17" x14ac:dyDescent="0.25">
      <c r="A278">
        <v>2025</v>
      </c>
      <c r="B278" t="s">
        <v>19</v>
      </c>
      <c r="C278" s="5" t="s">
        <v>43</v>
      </c>
      <c r="D278" s="1" t="s">
        <v>12</v>
      </c>
      <c r="E278" s="12">
        <v>84</v>
      </c>
      <c r="F278" s="8" t="s">
        <v>44</v>
      </c>
      <c r="G278">
        <f t="shared" ref="G278" si="281">SUM($E278:$E280)</f>
        <v>217</v>
      </c>
      <c r="H278" s="4">
        <f>IFERROR(E278/(E278+E280),"")</f>
        <v>0.79245283018867929</v>
      </c>
      <c r="I278" s="4">
        <f>IFERROR((E278+E279)/(G278),0)</f>
        <v>0.89861751152073732</v>
      </c>
      <c r="J278" s="4">
        <v>0.9</v>
      </c>
      <c r="K278" t="s">
        <v>18</v>
      </c>
      <c r="L278" t="str">
        <f>IF(K278="Y",IF(AND(E278=0,E279=0,E280=0),"N/A",
IF(AND(E278=0,E279&gt;0,E280=0),"Currently Meeting, Pending",
IF(AND(E278&gt;0,E279&gt;0,H278+0.005&gt;=J278),"Currently Meeting, Pending",
IF(AND(E278&gt;0,E279&gt;=0,E280&gt;=0,H280+0.005&gt;=J280),"Will Meet Goal",
IF(AND(E278&gt;=0,E279=0,E280&gt;0,I280&lt;J280),"Will Not Meet Goal",
IF(AND(E278&gt;=0,E279&gt;0,E280&gt;0,H279&lt;J279),"Currently Not Meeting, Pending",
"ERROR")))))),
IF(AND(E278=0,E279=0,E280=0),"N/A",
IF(AND(E278=0,E279&gt;0,E280=0),"Goal Met",
IF(AND(E278&gt;0,E279&gt;0,H278+0.005&gt;=J278),"Goal Met",
IF(AND(E278&gt;0,E279&gt;=0,E280&gt;=0,H280+0.005&gt;=J280),"Goal Met",
IF(AND(E278&gt;=0,E279=0,E280&gt;0,H280&lt;J280),"Goal Not Met",
IF(AND(E278&gt;=0,E279&gt;0,E280&gt;0,H279&lt;J279),"Goal Not Met","ERROR")
))))))</f>
        <v>Currently Not Meeting, Pending</v>
      </c>
      <c r="M278">
        <f>IF(K278="Y",(E278+E280),E278)</f>
        <v>106</v>
      </c>
      <c r="N278" s="1">
        <v>45930</v>
      </c>
      <c r="O278" s="4">
        <f t="shared" si="261"/>
        <v>0.38709677419354838</v>
      </c>
      <c r="Q278" s="4">
        <v>0.4863013698630137</v>
      </c>
    </row>
    <row r="279" spans="1:17" x14ac:dyDescent="0.25">
      <c r="A279">
        <v>2025</v>
      </c>
      <c r="B279" t="s">
        <v>19</v>
      </c>
      <c r="C279" s="5" t="s">
        <v>43</v>
      </c>
      <c r="D279" s="1" t="s">
        <v>15</v>
      </c>
      <c r="E279" s="12">
        <v>111</v>
      </c>
      <c r="F279" s="8" t="s">
        <v>44</v>
      </c>
      <c r="G279">
        <f t="shared" ref="G279" si="282">SUM($E278:$E280)</f>
        <v>217</v>
      </c>
      <c r="H279" s="4">
        <f>IFERROR(E278/(E278+E280),"")</f>
        <v>0.79245283018867929</v>
      </c>
      <c r="I279" s="4">
        <f>IFERROR((E278+E279)/(G278),0)</f>
        <v>0.89861751152073732</v>
      </c>
      <c r="J279" s="4">
        <v>0.9</v>
      </c>
      <c r="K279" t="s">
        <v>18</v>
      </c>
      <c r="L279" t="str">
        <f>IF(K278="Y",IF(AND(E278=0,E279=0,E280=0),"N/A",
IF(AND(E278=0,E279&gt;0,E280=0),"Currently Meeting, Pending",
IF(AND(E278&gt;0,E279&gt;0,H278+0.005&gt;=J278),"Currently Meeting, Pending",
IF(AND(E278&gt;0,E279&gt;=0,E280&gt;=0,H280+0.005&gt;=J280),"Will Meet Goal",
IF(AND(E278&gt;=0,E279=0,E280&gt;0,I280&lt;J280),"Will Not Meet Goal",
IF(AND(E278&gt;=0,E279&gt;0,E280&gt;0,H279&lt;J279),"Currently Not Meeting, Pending",
"ERROR")))))),
IF(AND(E278=0,E279=0,E280=0),"N/A",
IF(AND(E278=0,E279&gt;0,E280=0),"Goal Met",
IF(AND(E278&gt;0,E279&gt;0,H278+0.005&gt;=J278),"Goal Met",
IF(AND(E278&gt;0,E279&gt;=0,E280&gt;=0,H280+0.005&gt;=J280),"Goal Met",
IF(AND(E278&gt;=0,E279=0,E280&gt;0,H280&lt;J280),"Goal Not Met",
IF(AND(E278&gt;=0,E279&gt;0,E280&gt;0,H279&lt;J279),"Goal Not Met","ERROR")
))))))</f>
        <v>Currently Not Meeting, Pending</v>
      </c>
      <c r="M279">
        <f>IF(K278="Y",(E278+E280),E278)</f>
        <v>106</v>
      </c>
      <c r="N279" s="1">
        <v>45930</v>
      </c>
      <c r="O279" s="4">
        <f t="shared" si="261"/>
        <v>0.51152073732718895</v>
      </c>
      <c r="Q279" s="4">
        <v>0.4863013698630137</v>
      </c>
    </row>
    <row r="280" spans="1:17" x14ac:dyDescent="0.25">
      <c r="A280">
        <v>2025</v>
      </c>
      <c r="B280" t="s">
        <v>19</v>
      </c>
      <c r="C280" s="5" t="s">
        <v>43</v>
      </c>
      <c r="D280" s="1" t="s">
        <v>16</v>
      </c>
      <c r="E280" s="12">
        <v>22</v>
      </c>
      <c r="F280" s="8" t="s">
        <v>44</v>
      </c>
      <c r="G280">
        <f t="shared" ref="G280" si="283">SUM($E278:$E280)</f>
        <v>217</v>
      </c>
      <c r="H280" s="4">
        <f>IFERROR(E278/(E278+E280),"")</f>
        <v>0.79245283018867929</v>
      </c>
      <c r="I280" s="4">
        <f>IFERROR((E278+E279)/(G278),0)</f>
        <v>0.89861751152073732</v>
      </c>
      <c r="J280" s="4">
        <v>0.9</v>
      </c>
      <c r="K280" t="s">
        <v>18</v>
      </c>
      <c r="L280" t="str">
        <f>IF(K278="Y",IF(AND(E278=0,E279=0,E280=0),"N/A",
IF(AND(E278=0,E279&gt;0,E280=0),"Currently Meeting, Pending",
IF(AND(E278&gt;0,E279&gt;0,H278+0.005&gt;=J278),"Currently Meeting, Pending",
IF(AND(E278&gt;0,E279&gt;=0,E280&gt;=0,H280+0.005&gt;=J280),"Will Meet Goal",
IF(AND(E278&gt;=0,E279=0,E280&gt;0,I280&lt;J280),"Will Not Meet Goal",
IF(AND(E278&gt;=0,E279&gt;0,E280&gt;0,H279&lt;J279),"Currently Not Meeting, Pending",
"ERROR")))))),
IF(AND(E278=0,E279=0,E280=0),"N/A",
IF(AND(E278=0,E279&gt;0,E280=0),"Goal Met",
IF(AND(E278&gt;0,E279&gt;0,H278+0.005&gt;=J278),"Goal Met",
IF(AND(E278&gt;0,E279&gt;=0,E280&gt;=0,H280+0.005&gt;=J280),"Goal Met",
IF(AND(E278&gt;=0,E279=0,E280&gt;0,H280&lt;J280),"Goal Not Met",
IF(AND(E278&gt;=0,E279&gt;0,E280&gt;0,H279&lt;J279),"Goal Not Met","ERROR")
))))))</f>
        <v>Currently Not Meeting, Pending</v>
      </c>
      <c r="M280">
        <f>IF(K278="Y",(E278+E280),E278)</f>
        <v>106</v>
      </c>
      <c r="N280" s="1">
        <v>45930</v>
      </c>
      <c r="O280" s="4">
        <f t="shared" si="261"/>
        <v>0.10138248847926268</v>
      </c>
      <c r="Q280" s="4">
        <v>0.4863013698630137</v>
      </c>
    </row>
    <row r="281" spans="1:17" x14ac:dyDescent="0.25">
      <c r="A281">
        <v>2025</v>
      </c>
      <c r="B281" t="s">
        <v>19</v>
      </c>
      <c r="C281" s="5" t="s">
        <v>23</v>
      </c>
      <c r="D281" s="1" t="s">
        <v>12</v>
      </c>
      <c r="E281" s="12">
        <v>699</v>
      </c>
      <c r="F281" s="8" t="s">
        <v>48</v>
      </c>
      <c r="G281">
        <f t="shared" ref="G281" si="284">SUM($E281:$E283)</f>
        <v>905</v>
      </c>
      <c r="H281" s="4">
        <f>IFERROR(E281/(E281+E283),"")</f>
        <v>0.83412887828162297</v>
      </c>
      <c r="I281" s="4">
        <f>IFERROR((E281+E282)/(G281),0)</f>
        <v>0.8464088397790055</v>
      </c>
      <c r="J281" s="4">
        <v>0.9</v>
      </c>
      <c r="K281" t="s">
        <v>18</v>
      </c>
      <c r="L281" t="s">
        <v>55</v>
      </c>
      <c r="M281">
        <f>IF(K281="Y",(E281+E283),E281)</f>
        <v>838</v>
      </c>
      <c r="N281" s="1">
        <v>45930</v>
      </c>
      <c r="O281" s="4">
        <f t="shared" si="261"/>
        <v>0.77237569060773481</v>
      </c>
      <c r="Q281" s="4">
        <v>0.19708994708994709</v>
      </c>
    </row>
    <row r="282" spans="1:17" x14ac:dyDescent="0.25">
      <c r="A282">
        <v>2025</v>
      </c>
      <c r="B282" t="s">
        <v>19</v>
      </c>
      <c r="C282" s="5" t="s">
        <v>23</v>
      </c>
      <c r="D282" s="1" t="s">
        <v>15</v>
      </c>
      <c r="E282" s="12">
        <v>67</v>
      </c>
      <c r="F282" s="8" t="s">
        <v>48</v>
      </c>
      <c r="G282">
        <f t="shared" ref="G282" si="285">SUM($E281:$E283)</f>
        <v>905</v>
      </c>
      <c r="H282" s="4">
        <f>IFERROR(E281/(E281+E283),"")</f>
        <v>0.83412887828162297</v>
      </c>
      <c r="I282" s="4">
        <f>IFERROR((E281+E282)/(G281),0)</f>
        <v>0.8464088397790055</v>
      </c>
      <c r="J282" s="4">
        <v>0.9</v>
      </c>
      <c r="K282" t="s">
        <v>18</v>
      </c>
      <c r="L282" t="s">
        <v>55</v>
      </c>
      <c r="M282">
        <f>IF(K281="Y",(E281+E283),E281)</f>
        <v>838</v>
      </c>
      <c r="N282" s="1">
        <v>45930</v>
      </c>
      <c r="O282" s="4">
        <f t="shared" si="261"/>
        <v>7.4033149171270712E-2</v>
      </c>
      <c r="Q282" s="4">
        <v>0.19708994708994709</v>
      </c>
    </row>
    <row r="283" spans="1:17" x14ac:dyDescent="0.25">
      <c r="A283">
        <v>2025</v>
      </c>
      <c r="B283" t="s">
        <v>19</v>
      </c>
      <c r="C283" s="5" t="s">
        <v>23</v>
      </c>
      <c r="D283" s="1" t="s">
        <v>16</v>
      </c>
      <c r="E283" s="12">
        <v>139</v>
      </c>
      <c r="F283" s="8" t="s">
        <v>48</v>
      </c>
      <c r="G283">
        <f t="shared" ref="G283" si="286">SUM($E281:$E283)</f>
        <v>905</v>
      </c>
      <c r="H283" s="4">
        <f>IFERROR(E281/(E281+E283),"")</f>
        <v>0.83412887828162297</v>
      </c>
      <c r="I283" s="4">
        <f>IFERROR((E281+E282)/(G281),0)</f>
        <v>0.8464088397790055</v>
      </c>
      <c r="J283" s="4">
        <v>0.9</v>
      </c>
      <c r="K283" t="s">
        <v>18</v>
      </c>
      <c r="L283" t="s">
        <v>55</v>
      </c>
      <c r="M283">
        <f>IF(K281="Y",(E281+E283),E281)</f>
        <v>838</v>
      </c>
      <c r="N283" s="1">
        <v>45930</v>
      </c>
      <c r="O283" s="4">
        <f t="shared" si="261"/>
        <v>0.15359116022099448</v>
      </c>
      <c r="Q283" s="4">
        <v>0.19708994708994709</v>
      </c>
    </row>
    <row r="284" spans="1:17" x14ac:dyDescent="0.25">
      <c r="A284">
        <v>2025</v>
      </c>
      <c r="B284" t="s">
        <v>19</v>
      </c>
      <c r="C284" s="5" t="s">
        <v>31</v>
      </c>
      <c r="D284" s="1" t="s">
        <v>12</v>
      </c>
      <c r="E284" s="12">
        <v>240</v>
      </c>
      <c r="F284" s="8" t="s">
        <v>49</v>
      </c>
      <c r="G284">
        <f t="shared" ref="G284" si="287">SUM($E284:$E286)</f>
        <v>277</v>
      </c>
      <c r="H284" s="4">
        <f>IFERROR(E284/(E284+E286),"")</f>
        <v>0.90566037735849059</v>
      </c>
      <c r="I284" s="4">
        <f>IFERROR((E284+E285)/(G284),0)</f>
        <v>0.90974729241877261</v>
      </c>
      <c r="J284" s="4">
        <v>0.9</v>
      </c>
      <c r="K284" t="s">
        <v>18</v>
      </c>
      <c r="L284" t="str">
        <f>IF(K284="Y",IF(AND(E284=0,E285=0,E286=0),"N/A",
IF(AND(E284=0,E285&gt;0,E286=0),"Currently Meeting, Pending",
IF(AND(E284&gt;0,E285&gt;0,H284+0.005&gt;=J284),"Currently Meeting, Pending",
IF(AND(E284&gt;0,E285&gt;=0,E286&gt;=0,H286+0.005&gt;=J286),"Will Meet Goal",
IF(AND(E284&gt;=0,E285=0,E286&gt;0,I286&lt;J286),"Will Not Meet Goal",
IF(AND(E284&gt;=0,E285&gt;0,E286&gt;0,H285&lt;J285),"Currently Not Meeting, Pending",
"ERROR")))))),
IF(AND(E284=0,E285=0,E286=0),"N/A",
IF(AND(E284=0,E285&gt;0,E286=0),"Goal Met",
IF(AND(E284&gt;0,E285&gt;0,H284+0.005&gt;=J284),"Goal Met",
IF(AND(E284&gt;0,E285&gt;=0,E286&gt;=0,H286+0.005&gt;=J286),"Goal Met",
IF(AND(E284&gt;=0,E285=0,E286&gt;0,H286&lt;J286),"Goal Not Met",
IF(AND(E284&gt;=0,E285&gt;0,E286&gt;0,H285&lt;J285),"Goal Not Met","ERROR")
))))))</f>
        <v>Currently Meeting, Pending</v>
      </c>
      <c r="M284">
        <f>IF(K284="Y",(E284+E286),E284)</f>
        <v>265</v>
      </c>
      <c r="N284" s="1">
        <v>45930</v>
      </c>
      <c r="O284" s="4">
        <f t="shared" si="261"/>
        <v>0.86642599277978338</v>
      </c>
      <c r="Q284" s="4">
        <v>-2.464788732394366E-2</v>
      </c>
    </row>
    <row r="285" spans="1:17" x14ac:dyDescent="0.25">
      <c r="A285">
        <v>2025</v>
      </c>
      <c r="B285" t="s">
        <v>19</v>
      </c>
      <c r="C285" s="5" t="s">
        <v>31</v>
      </c>
      <c r="D285" s="1" t="s">
        <v>15</v>
      </c>
      <c r="E285" s="12">
        <v>12</v>
      </c>
      <c r="F285" s="8" t="s">
        <v>49</v>
      </c>
      <c r="G285">
        <f t="shared" ref="G285" si="288">SUM($E284:$E286)</f>
        <v>277</v>
      </c>
      <c r="H285" s="4">
        <f>IFERROR(E284/(E284+E286),"")</f>
        <v>0.90566037735849059</v>
      </c>
      <c r="I285" s="4">
        <f>IFERROR((E284+E285)/(G284),0)</f>
        <v>0.90974729241877261</v>
      </c>
      <c r="J285" s="4">
        <v>0.9</v>
      </c>
      <c r="K285" t="s">
        <v>18</v>
      </c>
      <c r="L285" t="str">
        <f>IF(K284="Y",IF(AND(E284=0,E285=0,E286=0),"N/A",
IF(AND(E284=0,E285&gt;0,E286=0),"Currently Meeting, Pending",
IF(AND(E284&gt;0,E285&gt;0,H284+0.005&gt;=J284),"Currently Meeting, Pending",
IF(AND(E284&gt;0,E285&gt;=0,E286&gt;=0,H286+0.005&gt;=J286),"Will Meet Goal",
IF(AND(E284&gt;=0,E285=0,E286&gt;0,I286&lt;J286),"Will Not Meet Goal",
IF(AND(E284&gt;=0,E285&gt;0,E286&gt;0,H285&lt;J285),"Currently Not Meeting, Pending",
"ERROR")))))),
IF(AND(E284=0,E285=0,E286=0),"N/A",
IF(AND(E284=0,E285&gt;0,E286=0),"Goal Met",
IF(AND(E284&gt;0,E285&gt;0,H284+0.005&gt;=J284),"Goal Met",
IF(AND(E284&gt;0,E285&gt;=0,E286&gt;=0,H286+0.005&gt;=J286),"Goal Met",
IF(AND(E284&gt;=0,E285=0,E286&gt;0,H286&lt;J286),"Goal Not Met",
IF(AND(E284&gt;=0,E285&gt;0,E286&gt;0,H285&lt;J285),"Goal Not Met","ERROR")
))))))</f>
        <v>Currently Meeting, Pending</v>
      </c>
      <c r="M285">
        <f>IF(K284="Y",(E284+E286),E284)</f>
        <v>265</v>
      </c>
      <c r="N285" s="1">
        <v>45930</v>
      </c>
      <c r="O285" s="4">
        <f t="shared" si="261"/>
        <v>4.3321299638989168E-2</v>
      </c>
      <c r="Q285" s="4">
        <v>-2.464788732394366E-2</v>
      </c>
    </row>
    <row r="286" spans="1:17" x14ac:dyDescent="0.25">
      <c r="A286">
        <v>2025</v>
      </c>
      <c r="B286" t="s">
        <v>19</v>
      </c>
      <c r="C286" s="5" t="s">
        <v>31</v>
      </c>
      <c r="D286" s="1" t="s">
        <v>16</v>
      </c>
      <c r="E286" s="12">
        <v>25</v>
      </c>
      <c r="F286" s="8" t="s">
        <v>49</v>
      </c>
      <c r="G286">
        <f t="shared" ref="G286" si="289">SUM($E284:$E286)</f>
        <v>277</v>
      </c>
      <c r="H286" s="4">
        <f>IFERROR(E284/(E284+E286),"")</f>
        <v>0.90566037735849059</v>
      </c>
      <c r="I286" s="4">
        <f>IFERROR((E284+E285)/(G284),0)</f>
        <v>0.90974729241877261</v>
      </c>
      <c r="J286" s="4">
        <v>0.9</v>
      </c>
      <c r="K286" t="s">
        <v>18</v>
      </c>
      <c r="L286" t="str">
        <f>IF(K284="Y",IF(AND(E284=0,E285=0,E286=0),"N/A",
IF(AND(E284=0,E285&gt;0,E286=0),"Currently Meeting, Pending",
IF(AND(E284&gt;0,E285&gt;0,H284+0.005&gt;=J284),"Currently Meeting, Pending",
IF(AND(E284&gt;0,E285&gt;=0,E286&gt;=0,H286+0.005&gt;=J286),"Will Meet Goal",
IF(AND(E284&gt;=0,E285=0,E286&gt;0,I286&lt;J286),"Will Not Meet Goal",
IF(AND(E284&gt;=0,E285&gt;0,E286&gt;0,H285&lt;J285),"Currently Not Meeting, Pending",
"ERROR")))))),
IF(AND(E284=0,E285=0,E286=0),"N/A",
IF(AND(E284=0,E285&gt;0,E286=0),"Goal Met",
IF(AND(E284&gt;0,E285&gt;0,H284+0.005&gt;=J284),"Goal Met",
IF(AND(E284&gt;0,E285&gt;=0,E286&gt;=0,H286+0.005&gt;=J286),"Goal Met",
IF(AND(E284&gt;=0,E285=0,E286&gt;0,H286&lt;J286),"Goal Not Met",
IF(AND(E284&gt;=0,E285&gt;0,E286&gt;0,H285&lt;J285),"Goal Not Met","ERROR")
))))))</f>
        <v>Currently Meeting, Pending</v>
      </c>
      <c r="M286">
        <f>IF(K284="Y",(E284+E286),E284)</f>
        <v>265</v>
      </c>
      <c r="N286" s="1">
        <v>45930</v>
      </c>
      <c r="O286" s="4">
        <f t="shared" si="261"/>
        <v>9.0252707581227443E-2</v>
      </c>
      <c r="Q286" s="4">
        <v>-2.464788732394366E-2</v>
      </c>
    </row>
    <row r="287" spans="1:17" x14ac:dyDescent="0.25">
      <c r="A287">
        <v>2025</v>
      </c>
      <c r="B287" t="s">
        <v>19</v>
      </c>
      <c r="C287" s="5" t="s">
        <v>24</v>
      </c>
      <c r="D287" s="1" t="s">
        <v>12</v>
      </c>
      <c r="E287" s="12">
        <v>577</v>
      </c>
      <c r="F287" s="8" t="s">
        <v>50</v>
      </c>
      <c r="G287">
        <f t="shared" ref="G287" si="290">SUM($E287:$E289)</f>
        <v>700</v>
      </c>
      <c r="H287" s="4">
        <f>IFERROR(E287/(E287+E289),"")</f>
        <v>0.87160120845921452</v>
      </c>
      <c r="I287" s="4">
        <f>IFERROR((E287+E288)/(G287),0)</f>
        <v>0.87857142857142856</v>
      </c>
      <c r="J287" s="4">
        <v>0.9</v>
      </c>
      <c r="K287" t="s">
        <v>18</v>
      </c>
      <c r="L287" t="s">
        <v>55</v>
      </c>
      <c r="M287">
        <f>IF(K287="Y",(E287+E289),E287)</f>
        <v>662</v>
      </c>
      <c r="N287" s="1">
        <v>45930</v>
      </c>
      <c r="O287" s="4">
        <f t="shared" si="261"/>
        <v>0.82428571428571429</v>
      </c>
      <c r="Q287" s="4">
        <v>8.3591331269349839E-2</v>
      </c>
    </row>
    <row r="288" spans="1:17" x14ac:dyDescent="0.25">
      <c r="A288">
        <v>2025</v>
      </c>
      <c r="B288" t="s">
        <v>19</v>
      </c>
      <c r="C288" s="5" t="s">
        <v>24</v>
      </c>
      <c r="D288" s="1" t="s">
        <v>15</v>
      </c>
      <c r="E288" s="12">
        <v>38</v>
      </c>
      <c r="F288" s="8" t="s">
        <v>50</v>
      </c>
      <c r="G288">
        <f t="shared" ref="G288" si="291">SUM($E287:$E289)</f>
        <v>700</v>
      </c>
      <c r="H288" s="4">
        <f>IFERROR(E287/(E287+E289),"")</f>
        <v>0.87160120845921452</v>
      </c>
      <c r="I288" s="4">
        <f>IFERROR((E287+E288)/(G287),0)</f>
        <v>0.87857142857142856</v>
      </c>
      <c r="J288" s="4">
        <v>0.9</v>
      </c>
      <c r="K288" t="s">
        <v>18</v>
      </c>
      <c r="L288" t="s">
        <v>55</v>
      </c>
      <c r="M288">
        <f>IF(K287="Y",(E287+E289),E287)</f>
        <v>662</v>
      </c>
      <c r="N288" s="1">
        <v>45930</v>
      </c>
      <c r="O288" s="4">
        <f t="shared" si="261"/>
        <v>5.4285714285714284E-2</v>
      </c>
      <c r="Q288" s="4">
        <v>8.3591331269349839E-2</v>
      </c>
    </row>
    <row r="289" spans="1:17" x14ac:dyDescent="0.25">
      <c r="A289">
        <v>2025</v>
      </c>
      <c r="B289" t="s">
        <v>19</v>
      </c>
      <c r="C289" s="5" t="s">
        <v>24</v>
      </c>
      <c r="D289" s="1" t="s">
        <v>16</v>
      </c>
      <c r="E289" s="12">
        <v>85</v>
      </c>
      <c r="F289" s="8" t="s">
        <v>50</v>
      </c>
      <c r="G289">
        <f t="shared" ref="G289" si="292">SUM($E287:$E289)</f>
        <v>700</v>
      </c>
      <c r="H289" s="4">
        <f>IFERROR(E287/(E287+E289),"")</f>
        <v>0.87160120845921452</v>
      </c>
      <c r="I289" s="4">
        <f>IFERROR((E287+E288)/(G287),0)</f>
        <v>0.87857142857142856</v>
      </c>
      <c r="J289" s="4">
        <v>0.9</v>
      </c>
      <c r="K289" t="s">
        <v>18</v>
      </c>
      <c r="L289" t="s">
        <v>55</v>
      </c>
      <c r="M289">
        <f>IF(K287="Y",(E287+E289),E287)</f>
        <v>662</v>
      </c>
      <c r="N289" s="1">
        <v>45930</v>
      </c>
      <c r="O289" s="4">
        <f t="shared" si="261"/>
        <v>0.12142857142857143</v>
      </c>
      <c r="Q289" s="4">
        <v>8.3591331269349839E-2</v>
      </c>
    </row>
    <row r="290" spans="1:17" x14ac:dyDescent="0.25">
      <c r="A290">
        <v>2025</v>
      </c>
      <c r="B290" t="s">
        <v>19</v>
      </c>
      <c r="C290" s="5" t="s">
        <v>35</v>
      </c>
      <c r="D290" s="1" t="s">
        <v>12</v>
      </c>
      <c r="E290" s="12">
        <v>222</v>
      </c>
      <c r="F290" s="8" t="s">
        <v>51</v>
      </c>
      <c r="G290">
        <f t="shared" ref="G290" si="293">SUM($E290:$E292)</f>
        <v>249</v>
      </c>
      <c r="H290" s="4">
        <f>IFERROR(E290/(E290+E292),"")</f>
        <v>0.92887029288702927</v>
      </c>
      <c r="I290" s="4">
        <f>IFERROR((E290+E291)/(G290),0)</f>
        <v>0.93172690763052213</v>
      </c>
      <c r="J290" s="4">
        <v>0.7</v>
      </c>
      <c r="K290" t="s">
        <v>18</v>
      </c>
      <c r="L290" t="s">
        <v>54</v>
      </c>
      <c r="M290">
        <f>IF(K290="Y",(E290+E292),E290)</f>
        <v>239</v>
      </c>
      <c r="N290" s="1">
        <v>45930</v>
      </c>
      <c r="O290" s="4">
        <f t="shared" si="261"/>
        <v>0.89156626506024095</v>
      </c>
      <c r="Q290" s="4" t="s">
        <v>56</v>
      </c>
    </row>
    <row r="291" spans="1:17" x14ac:dyDescent="0.25">
      <c r="A291">
        <v>2025</v>
      </c>
      <c r="B291" t="s">
        <v>19</v>
      </c>
      <c r="C291" s="5" t="s">
        <v>35</v>
      </c>
      <c r="D291" s="1" t="s">
        <v>15</v>
      </c>
      <c r="E291" s="12">
        <v>10</v>
      </c>
      <c r="F291" s="8" t="s">
        <v>51</v>
      </c>
      <c r="G291">
        <f t="shared" ref="G291" si="294">SUM($E290:$E292)</f>
        <v>249</v>
      </c>
      <c r="H291" s="4">
        <f>IFERROR(E290/(E290+E292),"")</f>
        <v>0.92887029288702927</v>
      </c>
      <c r="I291" s="4">
        <f>IFERROR((E290+E291)/(G290),0)</f>
        <v>0.93172690763052213</v>
      </c>
      <c r="J291" s="4">
        <v>0.7</v>
      </c>
      <c r="K291" t="s">
        <v>18</v>
      </c>
      <c r="L291" t="s">
        <v>54</v>
      </c>
      <c r="M291">
        <f>IF(K290="Y",(E290+E292),E290)</f>
        <v>239</v>
      </c>
      <c r="N291" s="1">
        <v>45930</v>
      </c>
      <c r="O291" s="4">
        <f t="shared" si="261"/>
        <v>4.0160642570281124E-2</v>
      </c>
      <c r="Q291" s="4" t="s">
        <v>56</v>
      </c>
    </row>
    <row r="292" spans="1:17" x14ac:dyDescent="0.25">
      <c r="A292">
        <v>2025</v>
      </c>
      <c r="B292" t="s">
        <v>19</v>
      </c>
      <c r="C292" s="5" t="s">
        <v>35</v>
      </c>
      <c r="D292" s="1" t="s">
        <v>16</v>
      </c>
      <c r="E292" s="12">
        <v>17</v>
      </c>
      <c r="F292" s="8" t="s">
        <v>51</v>
      </c>
      <c r="G292">
        <f t="shared" ref="G292" si="295">SUM($E290:$E292)</f>
        <v>249</v>
      </c>
      <c r="H292" s="4">
        <f>IFERROR(E290/(E290+E292),"")</f>
        <v>0.92887029288702927</v>
      </c>
      <c r="I292" s="4">
        <f>IFERROR((E290+E291)/(G290),0)</f>
        <v>0.93172690763052213</v>
      </c>
      <c r="J292" s="4">
        <v>0.7</v>
      </c>
      <c r="K292" t="s">
        <v>18</v>
      </c>
      <c r="L292" t="s">
        <v>54</v>
      </c>
      <c r="M292">
        <f>IF(K290="Y",(E290+E292),E290)</f>
        <v>239</v>
      </c>
      <c r="N292" s="1">
        <v>45930</v>
      </c>
      <c r="O292" s="4">
        <f t="shared" si="261"/>
        <v>6.8273092369477914E-2</v>
      </c>
      <c r="Q292" s="4" t="s">
        <v>56</v>
      </c>
    </row>
    <row r="293" spans="1:17" x14ac:dyDescent="0.25">
      <c r="A293">
        <v>2025</v>
      </c>
      <c r="B293" t="s">
        <v>19</v>
      </c>
      <c r="C293" s="5" t="s">
        <v>38</v>
      </c>
      <c r="D293" s="1" t="s">
        <v>12</v>
      </c>
      <c r="E293" s="12">
        <v>53</v>
      </c>
      <c r="F293" s="8" t="s">
        <v>50</v>
      </c>
      <c r="G293">
        <f t="shared" ref="G293" si="296">SUM($E293:$E295)</f>
        <v>82</v>
      </c>
      <c r="H293" s="4">
        <f>IFERROR(E293/(E293+E295),"")</f>
        <v>0.84126984126984128</v>
      </c>
      <c r="I293" s="4">
        <f>IFERROR((E293+E294)/(G293),0)</f>
        <v>0.87804878048780488</v>
      </c>
      <c r="J293" s="4">
        <v>0.7</v>
      </c>
      <c r="K293" t="s">
        <v>18</v>
      </c>
      <c r="L293" t="str">
        <f>IF(K293="Y",IF(AND(E293=0,E294=0,E295=0),"N/A",
IF(AND(E293=0,E294&gt;0,E295=0),"Currently Meeting, Pending",
IF(AND(E293&gt;0,E294&gt;0,H293+0.005&gt;=J293),"Currently Meeting, Pending",
IF(AND(E293&gt;0,E294&gt;=0,E295&gt;=0,H295+0.005&gt;=J295),"Will Meet Goal",
IF(AND(E293&gt;=0,E294=0,E295&gt;0,I295&lt;J295),"Will Not Meet Goal",
IF(AND(E293&gt;=0,E294&gt;0,E295&gt;0,H294&lt;J294),"Currently Not Meeting, Pending",
"ERROR")))))),
IF(AND(E293=0,E294=0,E295=0),"N/A",
IF(AND(E293=0,E294&gt;0,E295=0),"Goal Met",
IF(AND(E293&gt;0,E294&gt;0,H293+0.005&gt;=J293),"Goal Met",
IF(AND(E293&gt;0,E294&gt;=0,E295&gt;=0,H295+0.005&gt;=J295),"Goal Met",
IF(AND(E293&gt;=0,E294=0,E295&gt;0,H295&lt;J295),"Goal Not Met",
IF(AND(E293&gt;=0,E294&gt;0,E295&gt;0,H294&lt;J294),"Goal Not Met","ERROR")
))))))</f>
        <v>Currently Meeting, Pending</v>
      </c>
      <c r="M293">
        <f>IF(K293="Y",(E293+E295),E293)</f>
        <v>63</v>
      </c>
      <c r="N293" s="1">
        <v>45930</v>
      </c>
      <c r="O293" s="4">
        <f t="shared" si="261"/>
        <v>0.64634146341463417</v>
      </c>
      <c r="Q293" s="4" t="s">
        <v>56</v>
      </c>
    </row>
    <row r="294" spans="1:17" x14ac:dyDescent="0.25">
      <c r="A294">
        <v>2025</v>
      </c>
      <c r="B294" t="s">
        <v>19</v>
      </c>
      <c r="C294" s="5" t="s">
        <v>38</v>
      </c>
      <c r="D294" s="1" t="s">
        <v>15</v>
      </c>
      <c r="E294" s="12">
        <v>19</v>
      </c>
      <c r="F294" s="8" t="s">
        <v>50</v>
      </c>
      <c r="G294">
        <f t="shared" ref="G294" si="297">SUM($E293:$E295)</f>
        <v>82</v>
      </c>
      <c r="H294" s="4">
        <f>IFERROR(E293/(E293+E295),"")</f>
        <v>0.84126984126984128</v>
      </c>
      <c r="I294" s="4">
        <f>IFERROR((E293+E294)/(G293),0)</f>
        <v>0.87804878048780488</v>
      </c>
      <c r="J294" s="4">
        <v>0.7</v>
      </c>
      <c r="K294" t="s">
        <v>18</v>
      </c>
      <c r="L294" t="str">
        <f>IF(K293="Y",IF(AND(E293=0,E294=0,E295=0),"N/A",
IF(AND(E293=0,E294&gt;0,E295=0),"Currently Meeting, Pending",
IF(AND(E293&gt;0,E294&gt;0,H293+0.005&gt;=J293),"Currently Meeting, Pending",
IF(AND(E293&gt;0,E294&gt;=0,E295&gt;=0,H295+0.005&gt;=J295),"Will Meet Goal",
IF(AND(E293&gt;=0,E294=0,E295&gt;0,I295&lt;J295),"Will Not Meet Goal",
IF(AND(E293&gt;=0,E294&gt;0,E295&gt;0,H294&lt;J294),"Currently Not Meeting, Pending",
"ERROR")))))),
IF(AND(E293=0,E294=0,E295=0),"N/A",
IF(AND(E293=0,E294&gt;0,E295=0),"Goal Met",
IF(AND(E293&gt;0,E294&gt;0,H293+0.005&gt;=J293),"Goal Met",
IF(AND(E293&gt;0,E294&gt;=0,E295&gt;=0,H295+0.005&gt;=J295),"Goal Met",
IF(AND(E293&gt;=0,E294=0,E295&gt;0,H295&lt;J295),"Goal Not Met",
IF(AND(E293&gt;=0,E294&gt;0,E295&gt;0,H294&lt;J294),"Goal Not Met","ERROR")
))))))</f>
        <v>Currently Meeting, Pending</v>
      </c>
      <c r="M294">
        <f>IF(K293="Y",(E293+E295),E293)</f>
        <v>63</v>
      </c>
      <c r="N294" s="1">
        <v>45930</v>
      </c>
      <c r="O294" s="4">
        <f t="shared" si="261"/>
        <v>0.23170731707317074</v>
      </c>
      <c r="Q294" s="4" t="s">
        <v>56</v>
      </c>
    </row>
    <row r="295" spans="1:17" x14ac:dyDescent="0.25">
      <c r="A295">
        <v>2025</v>
      </c>
      <c r="B295" t="s">
        <v>19</v>
      </c>
      <c r="C295" s="5" t="s">
        <v>38</v>
      </c>
      <c r="D295" s="1" t="s">
        <v>16</v>
      </c>
      <c r="E295" s="12">
        <v>10</v>
      </c>
      <c r="F295" s="8" t="s">
        <v>50</v>
      </c>
      <c r="G295">
        <f t="shared" ref="G295" si="298">SUM($E293:$E295)</f>
        <v>82</v>
      </c>
      <c r="H295" s="4">
        <f>IFERROR(E293/(E293+E295),"")</f>
        <v>0.84126984126984128</v>
      </c>
      <c r="I295" s="4">
        <f>IFERROR((E293+E294)/(G293),0)</f>
        <v>0.87804878048780488</v>
      </c>
      <c r="J295" s="4">
        <v>0.7</v>
      </c>
      <c r="K295" t="s">
        <v>18</v>
      </c>
      <c r="L295" t="str">
        <f>IF(K293="Y",IF(AND(E293=0,E294=0,E295=0),"N/A",
IF(AND(E293=0,E294&gt;0,E295=0),"Currently Meeting, Pending",
IF(AND(E293&gt;0,E294&gt;0,H293+0.005&gt;=J293),"Currently Meeting, Pending",
IF(AND(E293&gt;0,E294&gt;=0,E295&gt;=0,H295+0.005&gt;=J295),"Will Meet Goal",
IF(AND(E293&gt;=0,E294=0,E295&gt;0,I295&lt;J295),"Will Not Meet Goal",
IF(AND(E293&gt;=0,E294&gt;0,E295&gt;0,H294&lt;J294),"Currently Not Meeting, Pending",
"ERROR")))))),
IF(AND(E293=0,E294=0,E295=0),"N/A",
IF(AND(E293=0,E294&gt;0,E295=0),"Goal Met",
IF(AND(E293&gt;0,E294&gt;0,H293+0.005&gt;=J293),"Goal Met",
IF(AND(E293&gt;0,E294&gt;=0,E295&gt;=0,H295+0.005&gt;=J295),"Goal Met",
IF(AND(E293&gt;=0,E294=0,E295&gt;0,H295&lt;J295),"Goal Not Met",
IF(AND(E293&gt;=0,E294&gt;0,E295&gt;0,H294&lt;J294),"Goal Not Met","ERROR")
))))))</f>
        <v>Currently Meeting, Pending</v>
      </c>
      <c r="M295">
        <f>IF(K293="Y",(E293+E295),E293)</f>
        <v>63</v>
      </c>
      <c r="N295" s="1">
        <v>45930</v>
      </c>
      <c r="O295" s="4">
        <f t="shared" si="261"/>
        <v>0.12195121951219512</v>
      </c>
      <c r="Q295" s="4" t="s">
        <v>56</v>
      </c>
    </row>
    <row r="296" spans="1:17" x14ac:dyDescent="0.25">
      <c r="A296">
        <v>2025</v>
      </c>
      <c r="B296" t="s">
        <v>19</v>
      </c>
      <c r="C296" s="5" t="s">
        <v>29</v>
      </c>
      <c r="D296" s="1" t="s">
        <v>12</v>
      </c>
      <c r="E296" s="12">
        <v>9</v>
      </c>
      <c r="F296" s="8" t="s">
        <v>44</v>
      </c>
      <c r="G296">
        <f t="shared" ref="G296" si="299">SUM($E296:$E298)</f>
        <v>10</v>
      </c>
      <c r="H296" s="4">
        <f>IFERROR(E296/(E296+E298),"")</f>
        <v>0.9</v>
      </c>
      <c r="I296" s="4">
        <f>IFERROR((E296+E297)/(G296),0)</f>
        <v>0.9</v>
      </c>
      <c r="J296" s="4">
        <v>0.9</v>
      </c>
      <c r="K296" t="s">
        <v>18</v>
      </c>
      <c r="L296" t="str">
        <f>IF(K296="Y",IF(AND(E296=0,E297=0,E298=0),"N/A",
IF(AND(E296=0,E297&gt;0,E298=0),"Currently Meeting, Pending",
IF(AND(E296&gt;0,E297&gt;0,H296+0.005&gt;=J296),"Currently Meeting, Pending",
IF(AND(E296&gt;0,E297&gt;=0,E298&gt;=0,H298+0.005&gt;=J298),"Will Meet Goal",
IF(AND(E296&gt;=0,E297=0,E298&gt;0,I298&lt;J298),"Will Not Meet Goal",
IF(AND(E296&gt;=0,E297&gt;0,E298&gt;0,H297&lt;J297),"Currently Not Meeting, Pending",
"ERROR")))))),
IF(AND(E296=0,E297=0,E298=0),"N/A",
IF(AND(E296=0,E297&gt;0,E298=0),"Goal Met",
IF(AND(E296&gt;0,E297&gt;0,H296+0.005&gt;=J296),"Goal Met",
IF(AND(E296&gt;0,E297&gt;=0,E298&gt;=0,H298+0.005&gt;=J298),"Goal Met",
IF(AND(E296&gt;=0,E297=0,E298&gt;0,H298&lt;J298),"Goal Not Met",
IF(AND(E296&gt;=0,E297&gt;0,E298&gt;0,H297&lt;J297),"Goal Not Met","ERROR")
))))))</f>
        <v>Will Meet Goal</v>
      </c>
      <c r="M296">
        <f>IF(K296="Y",(E296+E298),E296)</f>
        <v>10</v>
      </c>
      <c r="N296" s="1">
        <v>45930</v>
      </c>
      <c r="O296" s="4">
        <f t="shared" si="261"/>
        <v>0.9</v>
      </c>
      <c r="Q296" s="4">
        <v>-0.23076923076923078</v>
      </c>
    </row>
    <row r="297" spans="1:17" x14ac:dyDescent="0.25">
      <c r="A297">
        <v>2025</v>
      </c>
      <c r="B297" t="s">
        <v>19</v>
      </c>
      <c r="C297" s="5" t="s">
        <v>29</v>
      </c>
      <c r="D297" s="1" t="s">
        <v>15</v>
      </c>
      <c r="E297" s="12">
        <v>0</v>
      </c>
      <c r="F297" s="8" t="s">
        <v>44</v>
      </c>
      <c r="G297">
        <f t="shared" ref="G297" si="300">SUM($E296:$E298)</f>
        <v>10</v>
      </c>
      <c r="H297" s="4">
        <f>IFERROR(E296/(E296+E298),"")</f>
        <v>0.9</v>
      </c>
      <c r="I297" s="4">
        <f>IFERROR((E296+E297)/(G296),0)</f>
        <v>0.9</v>
      </c>
      <c r="J297" s="4">
        <v>0.9</v>
      </c>
      <c r="K297" t="s">
        <v>18</v>
      </c>
      <c r="L297" t="str">
        <f>IF(K296="Y",IF(AND(E296=0,E297=0,E298=0),"N/A",
IF(AND(E296=0,E297&gt;0,E298=0),"Currently Meeting, Pending",
IF(AND(E296&gt;0,E297&gt;0,H296+0.005&gt;=J296),"Currently Meeting, Pending",
IF(AND(E296&gt;0,E297&gt;=0,E298&gt;=0,H298+0.005&gt;=J298),"Will Meet Goal",
IF(AND(E296&gt;=0,E297=0,E298&gt;0,I298&lt;J298),"Will Not Meet Goal",
IF(AND(E296&gt;=0,E297&gt;0,E298&gt;0,H297&lt;J297),"Currently Not Meeting, Pending",
"ERROR")))))),
IF(AND(E296=0,E297=0,E298=0),"N/A",
IF(AND(E296=0,E297&gt;0,E298=0),"Goal Met",
IF(AND(E296&gt;0,E297&gt;0,H296+0.005&gt;=J296),"Goal Met",
IF(AND(E296&gt;0,E297&gt;=0,E298&gt;=0,H298+0.005&gt;=J298),"Goal Met",
IF(AND(E296&gt;=0,E297=0,E298&gt;0,H298&lt;J298),"Goal Not Met",
IF(AND(E296&gt;=0,E297&gt;0,E298&gt;0,H297&lt;J297),"Goal Not Met","ERROR")
))))))</f>
        <v>Will Meet Goal</v>
      </c>
      <c r="M297">
        <f>IF(K296="Y",(E296+E298),E296)</f>
        <v>10</v>
      </c>
      <c r="N297" s="1">
        <v>45930</v>
      </c>
      <c r="O297" s="4">
        <f t="shared" si="261"/>
        <v>0</v>
      </c>
      <c r="Q297" s="4">
        <v>-0.23076923076923078</v>
      </c>
    </row>
    <row r="298" spans="1:17" x14ac:dyDescent="0.25">
      <c r="A298">
        <v>2025</v>
      </c>
      <c r="B298" t="s">
        <v>19</v>
      </c>
      <c r="C298" s="5" t="s">
        <v>29</v>
      </c>
      <c r="D298" s="1" t="s">
        <v>16</v>
      </c>
      <c r="E298" s="12">
        <v>1</v>
      </c>
      <c r="F298" s="8" t="s">
        <v>44</v>
      </c>
      <c r="G298">
        <f t="shared" ref="G298" si="301">SUM($E296:$E298)</f>
        <v>10</v>
      </c>
      <c r="H298" s="4">
        <f>IFERROR(E296/(E296+E298),"")</f>
        <v>0.9</v>
      </c>
      <c r="I298" s="4">
        <f>IFERROR((E296+E297)/(G296),0)</f>
        <v>0.9</v>
      </c>
      <c r="J298" s="4">
        <v>0.9</v>
      </c>
      <c r="K298" t="s">
        <v>18</v>
      </c>
      <c r="L298" t="str">
        <f>IF(K296="Y",IF(AND(E296=0,E297=0,E298=0),"N/A",
IF(AND(E296=0,E297&gt;0,E298=0),"Currently Meeting, Pending",
IF(AND(E296&gt;0,E297&gt;0,H296+0.005&gt;=J296),"Currently Meeting, Pending",
IF(AND(E296&gt;0,E297&gt;=0,E298&gt;=0,H298+0.005&gt;=J298),"Will Meet Goal",
IF(AND(E296&gt;=0,E297=0,E298&gt;0,I298&lt;J298),"Will Not Meet Goal",
IF(AND(E296&gt;=0,E297&gt;0,E298&gt;0,H297&lt;J297),"Currently Not Meeting, Pending",
"ERROR")))))),
IF(AND(E296=0,E297=0,E298=0),"N/A",
IF(AND(E296=0,E297&gt;0,E298=0),"Goal Met",
IF(AND(E296&gt;0,E297&gt;0,H296+0.005&gt;=J296),"Goal Met",
IF(AND(E296&gt;0,E297&gt;=0,E298&gt;=0,H298+0.005&gt;=J298),"Goal Met",
IF(AND(E296&gt;=0,E297=0,E298&gt;0,H298&lt;J298),"Goal Not Met",
IF(AND(E296&gt;=0,E297&gt;0,E298&gt;0,H297&lt;J297),"Goal Not Met","ERROR")
))))))</f>
        <v>Will Meet Goal</v>
      </c>
      <c r="M298">
        <f>IF(K296="Y",(E296+E298),E296)</f>
        <v>10</v>
      </c>
      <c r="N298" s="1">
        <v>45930</v>
      </c>
      <c r="O298" s="4">
        <f t="shared" si="261"/>
        <v>0.1</v>
      </c>
      <c r="Q298" s="4">
        <v>-0.23076923076923078</v>
      </c>
    </row>
    <row r="299" spans="1:17" x14ac:dyDescent="0.25">
      <c r="A299">
        <v>2025</v>
      </c>
      <c r="B299" t="s">
        <v>19</v>
      </c>
      <c r="C299" s="5" t="s">
        <v>26</v>
      </c>
      <c r="D299" s="1" t="s">
        <v>12</v>
      </c>
      <c r="E299" s="12">
        <v>718</v>
      </c>
      <c r="F299" s="8" t="s">
        <v>48</v>
      </c>
      <c r="G299">
        <f t="shared" ref="G299" si="302">SUM($E299:$E301)</f>
        <v>998</v>
      </c>
      <c r="H299" s="4">
        <f>IFERROR(E299/(E299+E301),"")</f>
        <v>0.85071090047393361</v>
      </c>
      <c r="I299" s="4">
        <f>IFERROR((E299+E300)/(G299),0)</f>
        <v>0.87374749498997994</v>
      </c>
      <c r="J299" s="4">
        <v>0.9</v>
      </c>
      <c r="K299" t="s">
        <v>18</v>
      </c>
      <c r="L299" t="s">
        <v>55</v>
      </c>
      <c r="M299">
        <f>IF(K299="Y",(E299+E301),E299)</f>
        <v>844</v>
      </c>
      <c r="N299" s="1">
        <v>45930</v>
      </c>
      <c r="O299" s="4">
        <f t="shared" si="261"/>
        <v>0.71943887775551107</v>
      </c>
      <c r="Q299" s="4">
        <v>-0.22993827160493827</v>
      </c>
    </row>
    <row r="300" spans="1:17" x14ac:dyDescent="0.25">
      <c r="A300">
        <v>2025</v>
      </c>
      <c r="B300" t="s">
        <v>19</v>
      </c>
      <c r="C300" s="5" t="s">
        <v>26</v>
      </c>
      <c r="D300" s="1" t="s">
        <v>15</v>
      </c>
      <c r="E300" s="12">
        <v>154</v>
      </c>
      <c r="F300" s="8" t="s">
        <v>48</v>
      </c>
      <c r="G300">
        <f t="shared" ref="G300" si="303">SUM($E299:$E301)</f>
        <v>998</v>
      </c>
      <c r="H300" s="4">
        <f>IFERROR(E299/(E299+E301),"")</f>
        <v>0.85071090047393361</v>
      </c>
      <c r="I300" s="4">
        <f>IFERROR((E299+E300)/(G299),0)</f>
        <v>0.87374749498997994</v>
      </c>
      <c r="J300" s="4">
        <v>0.9</v>
      </c>
      <c r="K300" t="s">
        <v>18</v>
      </c>
      <c r="L300" t="s">
        <v>55</v>
      </c>
      <c r="M300">
        <f>IF(K299="Y",(E299+E301),E299)</f>
        <v>844</v>
      </c>
      <c r="N300" s="1">
        <v>45930</v>
      </c>
      <c r="O300" s="4">
        <f t="shared" si="261"/>
        <v>0.15430861723446893</v>
      </c>
      <c r="Q300" s="4">
        <v>-0.22993827160493827</v>
      </c>
    </row>
    <row r="301" spans="1:17" x14ac:dyDescent="0.25">
      <c r="A301">
        <v>2025</v>
      </c>
      <c r="B301" t="s">
        <v>19</v>
      </c>
      <c r="C301" s="5" t="s">
        <v>26</v>
      </c>
      <c r="D301" s="1" t="s">
        <v>16</v>
      </c>
      <c r="E301" s="12">
        <v>126</v>
      </c>
      <c r="F301" s="8" t="s">
        <v>48</v>
      </c>
      <c r="G301">
        <f t="shared" ref="G301" si="304">SUM($E299:$E301)</f>
        <v>998</v>
      </c>
      <c r="H301" s="4">
        <f>IFERROR(E299/(E299+E301),"")</f>
        <v>0.85071090047393361</v>
      </c>
      <c r="I301" s="4">
        <f>IFERROR((E299+E300)/(G299),0)</f>
        <v>0.87374749498997994</v>
      </c>
      <c r="J301" s="4">
        <v>0.9</v>
      </c>
      <c r="K301" t="s">
        <v>18</v>
      </c>
      <c r="L301" t="s">
        <v>55</v>
      </c>
      <c r="M301">
        <f>IF(K299="Y",(E299+E301),E299)</f>
        <v>844</v>
      </c>
      <c r="N301" s="1">
        <v>45930</v>
      </c>
      <c r="O301" s="4">
        <f t="shared" si="261"/>
        <v>0.12625250501002003</v>
      </c>
      <c r="Q301" s="4">
        <v>-0.22993827160493827</v>
      </c>
    </row>
    <row r="302" spans="1:17" x14ac:dyDescent="0.25">
      <c r="A302">
        <v>2025</v>
      </c>
      <c r="B302" t="s">
        <v>19</v>
      </c>
      <c r="C302" s="5" t="s">
        <v>32</v>
      </c>
      <c r="D302" s="1" t="s">
        <v>12</v>
      </c>
      <c r="E302" s="12">
        <v>20</v>
      </c>
      <c r="F302" s="8" t="s">
        <v>49</v>
      </c>
      <c r="G302">
        <f t="shared" ref="G302" si="305">SUM($E302:$E304)</f>
        <v>26</v>
      </c>
      <c r="H302" s="4">
        <f>IFERROR(E302/(E302+E304),"")</f>
        <v>0.90909090909090906</v>
      </c>
      <c r="I302" s="4">
        <f>IFERROR((E302+E303)/(G302),0)</f>
        <v>0.92307692307692313</v>
      </c>
      <c r="J302" s="4">
        <v>0.9</v>
      </c>
      <c r="K302" t="s">
        <v>18</v>
      </c>
      <c r="L302" t="str">
        <f>IF(K302="Y",IF(AND(E302=0,E303=0,E304=0),"N/A",
IF(AND(E302=0,E303&gt;0,E304=0),"Currently Meeting, Pending",
IF(AND(E302&gt;0,E303&gt;0,H302+0.005&gt;=J302),"Currently Meeting, Pending",
IF(AND(E302&gt;0,E303&gt;=0,E304&gt;=0,H304+0.005&gt;=J304),"Will Meet Goal",
IF(AND(E302&gt;=0,E303=0,E304&gt;0,I304&lt;J304),"Will Not Meet Goal",
IF(AND(E302&gt;=0,E303&gt;0,E304&gt;0,H303&lt;J303),"Currently Not Meeting, Pending",
"ERROR")))))),
IF(AND(E302=0,E303=0,E304=0),"N/A",
IF(AND(E302=0,E303&gt;0,E304=0),"Goal Met",
IF(AND(E302&gt;0,E303&gt;0,H302+0.005&gt;=J302),"Goal Met",
IF(AND(E302&gt;0,E303&gt;=0,E304&gt;=0,H304+0.005&gt;=J304),"Goal Met",
IF(AND(E302&gt;=0,E303=0,E304&gt;0,H304&lt;J304),"Goal Not Met",
IF(AND(E302&gt;=0,E303&gt;0,E304&gt;0,H303&lt;J303),"Goal Not Met","ERROR")
))))))</f>
        <v>Currently Meeting, Pending</v>
      </c>
      <c r="M302">
        <f>IF(K302="Y",(E302+E304),E302)</f>
        <v>22</v>
      </c>
      <c r="N302" s="1">
        <v>45930</v>
      </c>
      <c r="O302" s="4">
        <f t="shared" si="261"/>
        <v>0.76923076923076927</v>
      </c>
      <c r="Q302" s="4">
        <v>-0.21212121212121213</v>
      </c>
    </row>
    <row r="303" spans="1:17" x14ac:dyDescent="0.25">
      <c r="A303">
        <v>2025</v>
      </c>
      <c r="B303" t="s">
        <v>19</v>
      </c>
      <c r="C303" s="5" t="s">
        <v>32</v>
      </c>
      <c r="D303" s="1" t="s">
        <v>15</v>
      </c>
      <c r="E303" s="12">
        <v>4</v>
      </c>
      <c r="F303" s="8" t="s">
        <v>49</v>
      </c>
      <c r="G303">
        <f t="shared" ref="G303" si="306">SUM($E302:$E304)</f>
        <v>26</v>
      </c>
      <c r="H303" s="4">
        <f>IFERROR(E302/(E302+E304),"")</f>
        <v>0.90909090909090906</v>
      </c>
      <c r="I303" s="4">
        <f>IFERROR((E302+E303)/(G302),0)</f>
        <v>0.92307692307692313</v>
      </c>
      <c r="J303" s="4">
        <v>0.9</v>
      </c>
      <c r="K303" t="s">
        <v>18</v>
      </c>
      <c r="L303" t="str">
        <f>IF(K302="Y",IF(AND(E302=0,E303=0,E304=0),"N/A",
IF(AND(E302=0,E303&gt;0,E304=0),"Currently Meeting, Pending",
IF(AND(E302&gt;0,E303&gt;0,H302+0.005&gt;=J302),"Currently Meeting, Pending",
IF(AND(E302&gt;0,E303&gt;=0,E304&gt;=0,H304+0.005&gt;=J304),"Will Meet Goal",
IF(AND(E302&gt;=0,E303=0,E304&gt;0,I304&lt;J304),"Will Not Meet Goal",
IF(AND(E302&gt;=0,E303&gt;0,E304&gt;0,H303&lt;J303),"Currently Not Meeting, Pending",
"ERROR")))))),
IF(AND(E302=0,E303=0,E304=0),"N/A",
IF(AND(E302=0,E303&gt;0,E304=0),"Goal Met",
IF(AND(E302&gt;0,E303&gt;0,H302+0.005&gt;=J302),"Goal Met",
IF(AND(E302&gt;0,E303&gt;=0,E304&gt;=0,H304+0.005&gt;=J304),"Goal Met",
IF(AND(E302&gt;=0,E303=0,E304&gt;0,H304&lt;J304),"Goal Not Met",
IF(AND(E302&gt;=0,E303&gt;0,E304&gt;0,H303&lt;J303),"Goal Not Met","ERROR")
))))))</f>
        <v>Currently Meeting, Pending</v>
      </c>
      <c r="M303">
        <f>IF(K302="Y",(E302+E304),E302)</f>
        <v>22</v>
      </c>
      <c r="N303" s="1">
        <v>45930</v>
      </c>
      <c r="O303" s="4">
        <f t="shared" si="261"/>
        <v>0.15384615384615385</v>
      </c>
      <c r="Q303" s="4">
        <v>-0.21212121212121213</v>
      </c>
    </row>
    <row r="304" spans="1:17" x14ac:dyDescent="0.25">
      <c r="A304">
        <v>2025</v>
      </c>
      <c r="B304" t="s">
        <v>19</v>
      </c>
      <c r="C304" s="5" t="s">
        <v>32</v>
      </c>
      <c r="D304" s="1" t="s">
        <v>16</v>
      </c>
      <c r="E304" s="12">
        <v>2</v>
      </c>
      <c r="F304" s="8" t="s">
        <v>49</v>
      </c>
      <c r="G304">
        <f t="shared" ref="G304" si="307">SUM($E302:$E304)</f>
        <v>26</v>
      </c>
      <c r="H304" s="4">
        <f>IFERROR(E302/(E302+E304),"")</f>
        <v>0.90909090909090906</v>
      </c>
      <c r="I304" s="4">
        <f>IFERROR((E302+E303)/(G302),0)</f>
        <v>0.92307692307692313</v>
      </c>
      <c r="J304" s="4">
        <v>0.9</v>
      </c>
      <c r="K304" t="s">
        <v>18</v>
      </c>
      <c r="L304" t="str">
        <f>IF(K302="Y",IF(AND(E302=0,E303=0,E304=0),"N/A",
IF(AND(E302=0,E303&gt;0,E304=0),"Currently Meeting, Pending",
IF(AND(E302&gt;0,E303&gt;0,H302+0.005&gt;=J302),"Currently Meeting, Pending",
IF(AND(E302&gt;0,E303&gt;=0,E304&gt;=0,H304+0.005&gt;=J304),"Will Meet Goal",
IF(AND(E302&gt;=0,E303=0,E304&gt;0,I304&lt;J304),"Will Not Meet Goal",
IF(AND(E302&gt;=0,E303&gt;0,E304&gt;0,H303&lt;J303),"Currently Not Meeting, Pending",
"ERROR")))))),
IF(AND(E302=0,E303=0,E304=0),"N/A",
IF(AND(E302=0,E303&gt;0,E304=0),"Goal Met",
IF(AND(E302&gt;0,E303&gt;0,H302+0.005&gt;=J302),"Goal Met",
IF(AND(E302&gt;0,E303&gt;=0,E304&gt;=0,H304+0.005&gt;=J304),"Goal Met",
IF(AND(E302&gt;=0,E303=0,E304&gt;0,H304&lt;J304),"Goal Not Met",
IF(AND(E302&gt;=0,E303&gt;0,E304&gt;0,H303&lt;J303),"Goal Not Met","ERROR")
))))))</f>
        <v>Currently Meeting, Pending</v>
      </c>
      <c r="M304">
        <f>IF(K302="Y",(E302+E304),E302)</f>
        <v>22</v>
      </c>
      <c r="N304" s="1">
        <v>45930</v>
      </c>
      <c r="O304" s="4">
        <f t="shared" si="261"/>
        <v>7.6923076923076927E-2</v>
      </c>
      <c r="Q304" s="4">
        <v>-0.21212121212121213</v>
      </c>
    </row>
    <row r="305" spans="1:17" x14ac:dyDescent="0.25">
      <c r="A305">
        <v>2025</v>
      </c>
      <c r="B305" t="s">
        <v>19</v>
      </c>
      <c r="C305" s="5" t="s">
        <v>27</v>
      </c>
      <c r="D305" s="1" t="s">
        <v>12</v>
      </c>
      <c r="E305" s="12">
        <v>523</v>
      </c>
      <c r="F305" s="8" t="s">
        <v>50</v>
      </c>
      <c r="G305">
        <f t="shared" ref="G305" si="308">SUM($E305:$E307)</f>
        <v>739</v>
      </c>
      <c r="H305" s="4">
        <f>IFERROR(E305/(E305+E307),"")</f>
        <v>0.87604690117252937</v>
      </c>
      <c r="I305" s="4">
        <f>IFERROR((E305+E306)/(G305),0)</f>
        <v>0.89986468200270631</v>
      </c>
      <c r="J305" s="4">
        <v>0.9</v>
      </c>
      <c r="K305" t="s">
        <v>18</v>
      </c>
      <c r="L305" t="str">
        <f>IF(K305="Y",IF(AND(E305=0,E306=0,E307=0),"N/A",
IF(AND(E305=0,E306&gt;0,E307=0),"Currently Meeting, Pending",
IF(AND(E305&gt;0,E306&gt;0,H305+0.005&gt;=J305),"Currently Meeting, Pending",
IF(AND(E305&gt;0,E306&gt;=0,E307&gt;=0,H307+0.005&gt;=J307),"Will Meet Goal",
IF(AND(E305&gt;=0,E306=0,E307&gt;0,I307&lt;J307),"Will Not Meet Goal",
IF(AND(E305&gt;=0,E306&gt;0,E307&gt;0,H306&lt;J306),"Currently Not Meeting, Pending",
"ERROR")))))),
IF(AND(E305=0,E306=0,E307=0),"N/A",
IF(AND(E305=0,E306&gt;0,E307=0),"Goal Met",
IF(AND(E305&gt;0,E306&gt;0,H305+0.005&gt;=J305),"Goal Met",
IF(AND(E305&gt;0,E306&gt;=0,E307&gt;=0,H307+0.005&gt;=J307),"Goal Met",
IF(AND(E305&gt;=0,E306=0,E307&gt;0,H307&lt;J307),"Goal Not Met",
IF(AND(E305&gt;=0,E306&gt;0,E307&gt;0,H306&lt;J306),"Goal Not Met","ERROR")
))))))</f>
        <v>Currently Not Meeting, Pending</v>
      </c>
      <c r="M305">
        <f>IF(K305="Y",(E305+E307),E305)</f>
        <v>597</v>
      </c>
      <c r="N305" s="1">
        <v>45930</v>
      </c>
      <c r="O305" s="4">
        <f t="shared" si="261"/>
        <v>0.70771312584573753</v>
      </c>
      <c r="Q305" s="4">
        <v>-0.16402714932126697</v>
      </c>
    </row>
    <row r="306" spans="1:17" x14ac:dyDescent="0.25">
      <c r="A306">
        <v>2025</v>
      </c>
      <c r="B306" t="s">
        <v>19</v>
      </c>
      <c r="C306" s="5" t="s">
        <v>27</v>
      </c>
      <c r="D306" s="1" t="s">
        <v>15</v>
      </c>
      <c r="E306" s="12">
        <v>142</v>
      </c>
      <c r="F306" s="8" t="s">
        <v>50</v>
      </c>
      <c r="G306">
        <f t="shared" ref="G306" si="309">SUM($E305:$E307)</f>
        <v>739</v>
      </c>
      <c r="H306" s="4">
        <f>IFERROR(E305/(E305+E307),"")</f>
        <v>0.87604690117252937</v>
      </c>
      <c r="I306" s="4">
        <f>IFERROR((E305+E306)/(G305),0)</f>
        <v>0.89986468200270631</v>
      </c>
      <c r="J306" s="4">
        <v>0.9</v>
      </c>
      <c r="K306" t="s">
        <v>18</v>
      </c>
      <c r="L306" t="str">
        <f>IF(K305="Y",IF(AND(E305=0,E306=0,E307=0),"N/A",
IF(AND(E305=0,E306&gt;0,E307=0),"Currently Meeting, Pending",
IF(AND(E305&gt;0,E306&gt;0,H305+0.005&gt;=J305),"Currently Meeting, Pending",
IF(AND(E305&gt;0,E306&gt;=0,E307&gt;=0,H307+0.005&gt;=J307),"Will Meet Goal",
IF(AND(E305&gt;=0,E306=0,E307&gt;0,I307&lt;J307),"Will Not Meet Goal",
IF(AND(E305&gt;=0,E306&gt;0,E307&gt;0,H306&lt;J306),"Currently Not Meeting, Pending",
"ERROR")))))),
IF(AND(E305=0,E306=0,E307=0),"N/A",
IF(AND(E305=0,E306&gt;0,E307=0),"Goal Met",
IF(AND(E305&gt;0,E306&gt;0,H305+0.005&gt;=J305),"Goal Met",
IF(AND(E305&gt;0,E306&gt;=0,E307&gt;=0,H307+0.005&gt;=J307),"Goal Met",
IF(AND(E305&gt;=0,E306=0,E307&gt;0,H307&lt;J307),"Goal Not Met",
IF(AND(E305&gt;=0,E306&gt;0,E307&gt;0,H306&lt;J306),"Goal Not Met","ERROR")
))))))</f>
        <v>Currently Not Meeting, Pending</v>
      </c>
      <c r="M306">
        <f>IF(K305="Y",(E305+E307),E305)</f>
        <v>597</v>
      </c>
      <c r="N306" s="1">
        <v>45930</v>
      </c>
      <c r="O306" s="4">
        <f t="shared" si="261"/>
        <v>0.19215155615696888</v>
      </c>
      <c r="Q306" s="4">
        <v>-0.16402714932126697</v>
      </c>
    </row>
    <row r="307" spans="1:17" x14ac:dyDescent="0.25">
      <c r="A307">
        <v>2025</v>
      </c>
      <c r="B307" t="s">
        <v>19</v>
      </c>
      <c r="C307" s="5" t="s">
        <v>27</v>
      </c>
      <c r="D307" s="1" t="s">
        <v>16</v>
      </c>
      <c r="E307" s="12">
        <v>74</v>
      </c>
      <c r="F307" s="8" t="s">
        <v>50</v>
      </c>
      <c r="G307">
        <f t="shared" ref="G307" si="310">SUM($E305:$E307)</f>
        <v>739</v>
      </c>
      <c r="H307" s="4">
        <f>IFERROR(E305/(E305+E307),"")</f>
        <v>0.87604690117252937</v>
      </c>
      <c r="I307" s="4">
        <f>IFERROR((E305+E306)/(G305),0)</f>
        <v>0.89986468200270631</v>
      </c>
      <c r="J307" s="4">
        <v>0.9</v>
      </c>
      <c r="K307" t="s">
        <v>18</v>
      </c>
      <c r="L307" t="str">
        <f>IF(K305="Y",IF(AND(E305=0,E306=0,E307=0),"N/A",
IF(AND(E305=0,E306&gt;0,E307=0),"Currently Meeting, Pending",
IF(AND(E305&gt;0,E306&gt;0,H305+0.005&gt;=J305),"Currently Meeting, Pending",
IF(AND(E305&gt;0,E306&gt;=0,E307&gt;=0,H307+0.005&gt;=J307),"Will Meet Goal",
IF(AND(E305&gt;=0,E306=0,E307&gt;0,I307&lt;J307),"Will Not Meet Goal",
IF(AND(E305&gt;=0,E306&gt;0,E307&gt;0,H306&lt;J306),"Currently Not Meeting, Pending",
"ERROR")))))),
IF(AND(E305=0,E306=0,E307=0),"N/A",
IF(AND(E305=0,E306&gt;0,E307=0),"Goal Met",
IF(AND(E305&gt;0,E306&gt;0,H305+0.005&gt;=J305),"Goal Met",
IF(AND(E305&gt;0,E306&gt;=0,E307&gt;=0,H307+0.005&gt;=J307),"Goal Met",
IF(AND(E305&gt;=0,E306=0,E307&gt;0,H307&lt;J307),"Goal Not Met",
IF(AND(E305&gt;=0,E306&gt;0,E307&gt;0,H306&lt;J306),"Goal Not Met","ERROR")
))))))</f>
        <v>Currently Not Meeting, Pending</v>
      </c>
      <c r="M307">
        <f>IF(K305="Y",(E305+E307),E305)</f>
        <v>597</v>
      </c>
      <c r="N307" s="1">
        <v>45930</v>
      </c>
      <c r="O307" s="4">
        <f t="shared" si="261"/>
        <v>0.10013531799729364</v>
      </c>
      <c r="Q307" s="4">
        <v>-0.16402714932126697</v>
      </c>
    </row>
    <row r="308" spans="1:17" x14ac:dyDescent="0.25">
      <c r="A308">
        <v>2025</v>
      </c>
      <c r="B308" t="s">
        <v>19</v>
      </c>
      <c r="C308" s="5" t="s">
        <v>36</v>
      </c>
      <c r="D308" s="1" t="s">
        <v>12</v>
      </c>
      <c r="E308" s="12">
        <v>449</v>
      </c>
      <c r="F308" s="8" t="s">
        <v>51</v>
      </c>
      <c r="G308">
        <f t="shared" ref="G308" si="311">SUM($E308:$E310)</f>
        <v>559</v>
      </c>
      <c r="H308" s="4">
        <f>IFERROR(E308/(E308+E310),"")</f>
        <v>0.90890688259109309</v>
      </c>
      <c r="I308" s="4">
        <f>IFERROR((E308+E309)/(G308),0)</f>
        <v>0.9194991055456172</v>
      </c>
      <c r="J308" s="4">
        <v>0.7</v>
      </c>
      <c r="K308" t="s">
        <v>18</v>
      </c>
      <c r="L308" t="s">
        <v>54</v>
      </c>
      <c r="M308">
        <f>IF(K308="Y",(E308+E310),E308)</f>
        <v>494</v>
      </c>
      <c r="N308" s="1">
        <v>45930</v>
      </c>
      <c r="O308" s="4">
        <f t="shared" si="261"/>
        <v>0.80322003577817536</v>
      </c>
      <c r="Q308" s="4" t="s">
        <v>56</v>
      </c>
    </row>
    <row r="309" spans="1:17" x14ac:dyDescent="0.25">
      <c r="A309">
        <v>2025</v>
      </c>
      <c r="B309" t="s">
        <v>19</v>
      </c>
      <c r="C309" s="5" t="s">
        <v>36</v>
      </c>
      <c r="D309" s="1" t="s">
        <v>15</v>
      </c>
      <c r="E309" s="12">
        <v>65</v>
      </c>
      <c r="F309" s="8" t="s">
        <v>51</v>
      </c>
      <c r="G309">
        <f t="shared" ref="G309" si="312">SUM($E308:$E310)</f>
        <v>559</v>
      </c>
      <c r="H309" s="4">
        <f>IFERROR(E308/(E308+E310),"")</f>
        <v>0.90890688259109309</v>
      </c>
      <c r="I309" s="4">
        <f>IFERROR((E308+E309)/(G308),0)</f>
        <v>0.9194991055456172</v>
      </c>
      <c r="J309" s="4">
        <v>0.7</v>
      </c>
      <c r="K309" t="s">
        <v>18</v>
      </c>
      <c r="L309" t="s">
        <v>54</v>
      </c>
      <c r="M309">
        <f>IF(K308="Y",(E308+E310),E308)</f>
        <v>494</v>
      </c>
      <c r="N309" s="1">
        <v>45930</v>
      </c>
      <c r="O309" s="4">
        <f t="shared" si="261"/>
        <v>0.11627906976744186</v>
      </c>
      <c r="Q309" s="4" t="s">
        <v>56</v>
      </c>
    </row>
    <row r="310" spans="1:17" x14ac:dyDescent="0.25">
      <c r="A310">
        <v>2025</v>
      </c>
      <c r="B310" t="s">
        <v>19</v>
      </c>
      <c r="C310" s="5" t="s">
        <v>36</v>
      </c>
      <c r="D310" s="1" t="s">
        <v>16</v>
      </c>
      <c r="E310" s="12">
        <v>45</v>
      </c>
      <c r="F310" s="8" t="s">
        <v>51</v>
      </c>
      <c r="G310">
        <f t="shared" ref="G310" si="313">SUM($E308:$E310)</f>
        <v>559</v>
      </c>
      <c r="H310" s="4">
        <f>IFERROR(E308/(E308+E310),"")</f>
        <v>0.90890688259109309</v>
      </c>
      <c r="I310" s="4">
        <f>IFERROR((E308+E309)/(G308),0)</f>
        <v>0.9194991055456172</v>
      </c>
      <c r="J310" s="4">
        <v>0.7</v>
      </c>
      <c r="K310" t="s">
        <v>18</v>
      </c>
      <c r="L310" t="s">
        <v>54</v>
      </c>
      <c r="M310">
        <f>IF(K308="Y",(E308+E310),E308)</f>
        <v>494</v>
      </c>
      <c r="N310" s="1">
        <v>45930</v>
      </c>
      <c r="O310" s="4">
        <f t="shared" si="261"/>
        <v>8.0500894454382826E-2</v>
      </c>
      <c r="Q310" s="4" t="s">
        <v>56</v>
      </c>
    </row>
    <row r="311" spans="1:17" x14ac:dyDescent="0.25">
      <c r="A311">
        <v>2025</v>
      </c>
      <c r="B311" t="s">
        <v>19</v>
      </c>
      <c r="C311" s="5" t="s">
        <v>39</v>
      </c>
      <c r="D311" s="1" t="s">
        <v>12</v>
      </c>
      <c r="E311" s="12">
        <v>59</v>
      </c>
      <c r="F311" s="8" t="s">
        <v>50</v>
      </c>
      <c r="G311">
        <f t="shared" ref="G311" si="314">SUM($E311:$E313)</f>
        <v>81</v>
      </c>
      <c r="H311" s="4">
        <f>IFERROR(E311/(E311+E313),"")</f>
        <v>0.90769230769230769</v>
      </c>
      <c r="I311" s="4">
        <f>IFERROR((E311+E312)/(G311),0)</f>
        <v>0.92592592592592593</v>
      </c>
      <c r="J311" s="4">
        <v>0.7</v>
      </c>
      <c r="K311" t="s">
        <v>18</v>
      </c>
      <c r="L311" t="s">
        <v>54</v>
      </c>
      <c r="M311">
        <f>IF(K311="Y",(E311+E313),E311)</f>
        <v>65</v>
      </c>
      <c r="N311" s="1">
        <v>45930</v>
      </c>
      <c r="O311" s="4">
        <f t="shared" si="261"/>
        <v>0.72839506172839508</v>
      </c>
      <c r="Q311" s="4" t="s">
        <v>56</v>
      </c>
    </row>
    <row r="312" spans="1:17" x14ac:dyDescent="0.25">
      <c r="A312">
        <v>2025</v>
      </c>
      <c r="B312" t="s">
        <v>19</v>
      </c>
      <c r="C312" s="5" t="s">
        <v>39</v>
      </c>
      <c r="D312" s="1" t="s">
        <v>15</v>
      </c>
      <c r="E312" s="12">
        <v>16</v>
      </c>
      <c r="F312" s="8" t="s">
        <v>50</v>
      </c>
      <c r="G312">
        <f t="shared" ref="G312" si="315">SUM($E311:$E313)</f>
        <v>81</v>
      </c>
      <c r="H312" s="4">
        <f>IFERROR(E311/(E311+E313),"")</f>
        <v>0.90769230769230769</v>
      </c>
      <c r="I312" s="4">
        <f>IFERROR((E311+E312)/(G311),0)</f>
        <v>0.92592592592592593</v>
      </c>
      <c r="J312" s="4">
        <v>0.7</v>
      </c>
      <c r="K312" t="s">
        <v>18</v>
      </c>
      <c r="L312" t="s">
        <v>54</v>
      </c>
      <c r="M312">
        <f>IF(K311="Y",(E311+E313),E311)</f>
        <v>65</v>
      </c>
      <c r="N312" s="1">
        <v>45930</v>
      </c>
      <c r="O312" s="4">
        <f t="shared" si="261"/>
        <v>0.19753086419753085</v>
      </c>
      <c r="Q312" s="4" t="s">
        <v>56</v>
      </c>
    </row>
    <row r="313" spans="1:17" x14ac:dyDescent="0.25">
      <c r="A313">
        <v>2025</v>
      </c>
      <c r="B313" t="s">
        <v>19</v>
      </c>
      <c r="C313" s="5" t="s">
        <v>39</v>
      </c>
      <c r="D313" s="1" t="s">
        <v>16</v>
      </c>
      <c r="E313" s="12">
        <v>6</v>
      </c>
      <c r="F313" s="8" t="s">
        <v>50</v>
      </c>
      <c r="G313">
        <f t="shared" ref="G313" si="316">SUM($E311:$E313)</f>
        <v>81</v>
      </c>
      <c r="H313" s="4">
        <f>IFERROR(E311/(E311+E313),"")</f>
        <v>0.90769230769230769</v>
      </c>
      <c r="I313" s="4">
        <f>IFERROR((E311+E312)/(G311),0)</f>
        <v>0.92592592592592593</v>
      </c>
      <c r="J313" s="4">
        <v>0.7</v>
      </c>
      <c r="K313" t="s">
        <v>18</v>
      </c>
      <c r="L313" t="s">
        <v>54</v>
      </c>
      <c r="M313">
        <f>IF(K311="Y",(E311+E313),E311)</f>
        <v>65</v>
      </c>
      <c r="N313" s="1">
        <v>45930</v>
      </c>
      <c r="O313" s="4">
        <f t="shared" si="261"/>
        <v>7.407407407407407E-2</v>
      </c>
      <c r="Q313" s="4" t="s">
        <v>56</v>
      </c>
    </row>
    <row r="314" spans="1:17" x14ac:dyDescent="0.25">
      <c r="A314">
        <v>2025</v>
      </c>
      <c r="B314" t="s">
        <v>19</v>
      </c>
      <c r="C314" s="5" t="s">
        <v>28</v>
      </c>
      <c r="D314" s="1" t="s">
        <v>12</v>
      </c>
      <c r="E314" s="12">
        <v>202</v>
      </c>
      <c r="F314" s="8" t="s">
        <v>45</v>
      </c>
      <c r="G314">
        <f t="shared" ref="G314" si="317">SUM($E314:$E316)</f>
        <v>258</v>
      </c>
      <c r="H314" s="4">
        <f>IFERROR(E314/(E314+E316),"")</f>
        <v>0.96650717703349287</v>
      </c>
      <c r="I314" s="4">
        <f>IFERROR((E314+E315)/(G314),0)</f>
        <v>0.97286821705426352</v>
      </c>
      <c r="J314" s="4">
        <v>0.9</v>
      </c>
      <c r="K314" t="s">
        <v>18</v>
      </c>
      <c r="L314" t="str">
        <f>IF(K314="Y",IF(AND(E314=0,E315=0,E316=0),"N/A",
IF(AND(E314=0,E315&gt;0,E316=0),"Currently Meeting, Pending",
IF(AND(E314&gt;0,E315&gt;0,H314+0.005&gt;=J314),"Currently Meeting, Pending",
IF(AND(E314&gt;0,E315&gt;=0,E316&gt;=0,H316+0.005&gt;=J316),"Will Meet Goal",
IF(AND(E314&gt;=0,E315=0,E316&gt;0,I316&lt;J316),"Will Not Meet Goal",
IF(AND(E314&gt;=0,E315&gt;0,E316&gt;0,H315&lt;J315),"Currently Not Meeting, Pending",
"ERROR")))))),
IF(AND(E314=0,E315=0,E316=0),"N/A",
IF(AND(E314=0,E315&gt;0,E316=0),"Goal Met",
IF(AND(E314&gt;0,E315&gt;0,H314+0.005&gt;=J314),"Goal Met",
IF(AND(E314&gt;0,E315&gt;=0,E316&gt;=0,H316+0.005&gt;=J316),"Goal Met",
IF(AND(E314&gt;=0,E315=0,E316&gt;0,H316&lt;J316),"Goal Not Met",
IF(AND(E314&gt;=0,E315&gt;0,E316&gt;0,H315&lt;J315),"Goal Not Met","ERROR")
))))))</f>
        <v>Currently Meeting, Pending</v>
      </c>
      <c r="M314">
        <f>IF(K314="Y",(E314+E316),E314)</f>
        <v>209</v>
      </c>
      <c r="N314" s="1">
        <v>45930</v>
      </c>
      <c r="O314" s="4">
        <f t="shared" si="261"/>
        <v>0.78294573643410847</v>
      </c>
      <c r="Q314" s="4">
        <v>-5.8394160583941604E-2</v>
      </c>
    </row>
    <row r="315" spans="1:17" x14ac:dyDescent="0.25">
      <c r="A315">
        <v>2025</v>
      </c>
      <c r="B315" t="s">
        <v>19</v>
      </c>
      <c r="C315" s="5" t="s">
        <v>28</v>
      </c>
      <c r="D315" s="1" t="s">
        <v>15</v>
      </c>
      <c r="E315" s="12">
        <v>49</v>
      </c>
      <c r="F315" s="8" t="s">
        <v>45</v>
      </c>
      <c r="G315">
        <f t="shared" ref="G315" si="318">SUM($E314:$E316)</f>
        <v>258</v>
      </c>
      <c r="H315" s="4">
        <f>IFERROR(E314/(E314+E316),"")</f>
        <v>0.96650717703349287</v>
      </c>
      <c r="I315" s="4">
        <f>IFERROR((E314+E315)/(G314),0)</f>
        <v>0.97286821705426352</v>
      </c>
      <c r="J315" s="4">
        <v>0.9</v>
      </c>
      <c r="K315" t="s">
        <v>18</v>
      </c>
      <c r="L315" t="str">
        <f>IF(K314="Y",IF(AND(E314=0,E315=0,E316=0),"N/A",
IF(AND(E314=0,E315&gt;0,E316=0),"Currently Meeting, Pending",
IF(AND(E314&gt;0,E315&gt;0,H314+0.005&gt;=J314),"Currently Meeting, Pending",
IF(AND(E314&gt;0,E315&gt;=0,E316&gt;=0,H316+0.005&gt;=J316),"Will Meet Goal",
IF(AND(E314&gt;=0,E315=0,E316&gt;0,I316&lt;J316),"Will Not Meet Goal",
IF(AND(E314&gt;=0,E315&gt;0,E316&gt;0,H315&lt;J315),"Currently Not Meeting, Pending",
"ERROR")))))),
IF(AND(E314=0,E315=0,E316=0),"N/A",
IF(AND(E314=0,E315&gt;0,E316=0),"Goal Met",
IF(AND(E314&gt;0,E315&gt;0,H314+0.005&gt;=J314),"Goal Met",
IF(AND(E314&gt;0,E315&gt;=0,E316&gt;=0,H316+0.005&gt;=J316),"Goal Met",
IF(AND(E314&gt;=0,E315=0,E316&gt;0,H316&lt;J316),"Goal Not Met",
IF(AND(E314&gt;=0,E315&gt;0,E316&gt;0,H315&lt;J315),"Goal Not Met","ERROR")
))))))</f>
        <v>Currently Meeting, Pending</v>
      </c>
      <c r="M315">
        <f>IF(K314="Y",(E314+E316),E314)</f>
        <v>209</v>
      </c>
      <c r="N315" s="1">
        <v>45930</v>
      </c>
      <c r="O315" s="4">
        <f t="shared" si="261"/>
        <v>0.18992248062015504</v>
      </c>
      <c r="Q315" s="4">
        <v>-5.8394160583941604E-2</v>
      </c>
    </row>
    <row r="316" spans="1:17" x14ac:dyDescent="0.25">
      <c r="A316">
        <v>2025</v>
      </c>
      <c r="B316" t="s">
        <v>19</v>
      </c>
      <c r="C316" s="5" t="s">
        <v>28</v>
      </c>
      <c r="D316" s="1" t="s">
        <v>16</v>
      </c>
      <c r="E316" s="12">
        <v>7</v>
      </c>
      <c r="F316" s="8" t="s">
        <v>45</v>
      </c>
      <c r="G316">
        <f t="shared" ref="G316" si="319">SUM($E314:$E316)</f>
        <v>258</v>
      </c>
      <c r="H316" s="4">
        <f>IFERROR(E314/(E314+E316),"")</f>
        <v>0.96650717703349287</v>
      </c>
      <c r="I316" s="4">
        <f>IFERROR((E314+E315)/(G314),0)</f>
        <v>0.97286821705426352</v>
      </c>
      <c r="J316" s="4">
        <v>0.9</v>
      </c>
      <c r="K316" t="s">
        <v>18</v>
      </c>
      <c r="L316" t="str">
        <f>IF(K314="Y",IF(AND(E314=0,E315=0,E316=0),"N/A",
IF(AND(E314=0,E315&gt;0,E316=0),"Currently Meeting, Pending",
IF(AND(E314&gt;0,E315&gt;0,H314+0.005&gt;=J314),"Currently Meeting, Pending",
IF(AND(E314&gt;0,E315&gt;=0,E316&gt;=0,H316+0.005&gt;=J316),"Will Meet Goal",
IF(AND(E314&gt;=0,E315=0,E316&gt;0,I316&lt;J316),"Will Not Meet Goal",
IF(AND(E314&gt;=0,E315&gt;0,E316&gt;0,H315&lt;J315),"Currently Not Meeting, Pending",
"ERROR")))))),
IF(AND(E314=0,E315=0,E316=0),"N/A",
IF(AND(E314=0,E315&gt;0,E316=0),"Goal Met",
IF(AND(E314&gt;0,E315&gt;0,H314+0.005&gt;=J314),"Goal Met",
IF(AND(E314&gt;0,E315&gt;=0,E316&gt;=0,H316+0.005&gt;=J316),"Goal Met",
IF(AND(E314&gt;=0,E315=0,E316&gt;0,H316&lt;J316),"Goal Not Met",
IF(AND(E314&gt;=0,E315&gt;0,E316&gt;0,H315&lt;J315),"Goal Not Met","ERROR")
))))))</f>
        <v>Currently Meeting, Pending</v>
      </c>
      <c r="M316">
        <f>IF(K314="Y",(E314+E316),E314)</f>
        <v>209</v>
      </c>
      <c r="N316" s="1">
        <v>45930</v>
      </c>
      <c r="O316" s="4">
        <f t="shared" si="261"/>
        <v>2.7131782945736434E-2</v>
      </c>
      <c r="Q316" s="4">
        <v>-5.8394160583941604E-2</v>
      </c>
    </row>
    <row r="317" spans="1:17" x14ac:dyDescent="0.25">
      <c r="A317">
        <v>2025</v>
      </c>
      <c r="B317" t="s">
        <v>19</v>
      </c>
      <c r="C317" s="5" t="s">
        <v>40</v>
      </c>
      <c r="D317" s="1" t="s">
        <v>12</v>
      </c>
      <c r="E317" s="12">
        <v>210</v>
      </c>
      <c r="F317" s="8" t="s">
        <v>45</v>
      </c>
      <c r="G317">
        <f t="shared" ref="G317" si="320">SUM($E317:$E319)</f>
        <v>240</v>
      </c>
      <c r="H317" s="4">
        <f>IFERROR(E317/(E317+E319),"")</f>
        <v>0.97222222222222221</v>
      </c>
      <c r="I317" s="4">
        <f>IFERROR((E317+E318)/(G317),0)</f>
        <v>0.97499999999999998</v>
      </c>
      <c r="J317" s="4">
        <v>0.9</v>
      </c>
      <c r="K317" t="s">
        <v>18</v>
      </c>
      <c r="L317" t="str">
        <f>IF(K317="Y",IF(AND(E317=0,E318=0,E319=0),"N/A",
IF(AND(E317=0,E318&gt;0,E319=0),"Currently Meeting, Pending",
IF(AND(E317&gt;0,E318&gt;0,H317+0.005&gt;=J317),"Currently Meeting, Pending",
IF(AND(E317&gt;0,E318&gt;=0,E319&gt;=0,H319+0.005&gt;=J319),"Will Meet Goal",
IF(AND(E317&gt;=0,E318=0,E319&gt;0,I319&lt;J319),"Will Not Meet Goal",
IF(AND(E317&gt;=0,E318&gt;0,E319&gt;0,H318&lt;J318),"Currently Not Meeting, Pending",
"ERROR")))))),
IF(AND(E317=0,E318=0,E319=0),"N/A",
IF(AND(E317=0,E318&gt;0,E319=0),"Goal Met",
IF(AND(E317&gt;0,E318&gt;0,H317+0.005&gt;=J317),"Goal Met",
IF(AND(E317&gt;0,E318&gt;=0,E319&gt;=0,H319+0.005&gt;=J319),"Goal Met",
IF(AND(E317&gt;=0,E318=0,E319&gt;0,H319&lt;J319),"Goal Not Met",
IF(AND(E317&gt;=0,E318&gt;0,E319&gt;0,H318&lt;J318),"Goal Not Met","ERROR")
))))))</f>
        <v>Currently Meeting, Pending</v>
      </c>
      <c r="M317">
        <f>IF(K317="Y",(E317+E319),E317)</f>
        <v>216</v>
      </c>
      <c r="N317" s="1">
        <v>45930</v>
      </c>
      <c r="O317" s="4">
        <f t="shared" si="261"/>
        <v>0.875</v>
      </c>
      <c r="Q317" s="4" t="s">
        <v>56</v>
      </c>
    </row>
    <row r="318" spans="1:17" x14ac:dyDescent="0.25">
      <c r="A318">
        <v>2025</v>
      </c>
      <c r="B318" t="s">
        <v>19</v>
      </c>
      <c r="C318" s="5" t="s">
        <v>40</v>
      </c>
      <c r="D318" s="1" t="s">
        <v>15</v>
      </c>
      <c r="E318" s="12">
        <v>24</v>
      </c>
      <c r="F318" s="8" t="s">
        <v>45</v>
      </c>
      <c r="G318">
        <f t="shared" ref="G318" si="321">SUM($E317:$E319)</f>
        <v>240</v>
      </c>
      <c r="H318" s="4">
        <f>IFERROR(E317/(E317+E319),"")</f>
        <v>0.97222222222222221</v>
      </c>
      <c r="I318" s="4">
        <f>IFERROR((E317+E318)/(G317),0)</f>
        <v>0.97499999999999998</v>
      </c>
      <c r="J318" s="4">
        <v>0.9</v>
      </c>
      <c r="K318" t="s">
        <v>18</v>
      </c>
      <c r="L318" t="str">
        <f>IF(K317="Y",IF(AND(E317=0,E318=0,E319=0),"N/A",
IF(AND(E317=0,E318&gt;0,E319=0),"Currently Meeting, Pending",
IF(AND(E317&gt;0,E318&gt;0,H317+0.005&gt;=J317),"Currently Meeting, Pending",
IF(AND(E317&gt;0,E318&gt;=0,E319&gt;=0,H319+0.005&gt;=J319),"Will Meet Goal",
IF(AND(E317&gt;=0,E318=0,E319&gt;0,I319&lt;J319),"Will Not Meet Goal",
IF(AND(E317&gt;=0,E318&gt;0,E319&gt;0,H318&lt;J318),"Currently Not Meeting, Pending",
"ERROR")))))),
IF(AND(E317=0,E318=0,E319=0),"N/A",
IF(AND(E317=0,E318&gt;0,E319=0),"Goal Met",
IF(AND(E317&gt;0,E318&gt;0,H317+0.005&gt;=J317),"Goal Met",
IF(AND(E317&gt;0,E318&gt;=0,E319&gt;=0,H319+0.005&gt;=J319),"Goal Met",
IF(AND(E317&gt;=0,E318=0,E319&gt;0,H319&lt;J319),"Goal Not Met",
IF(AND(E317&gt;=0,E318&gt;0,E319&gt;0,H318&lt;J318),"Goal Not Met","ERROR")
))))))</f>
        <v>Currently Meeting, Pending</v>
      </c>
      <c r="M318">
        <f>IF(K317="Y",(E317+E319),E317)</f>
        <v>216</v>
      </c>
      <c r="N318" s="1">
        <v>45930</v>
      </c>
      <c r="O318" s="4">
        <f t="shared" si="261"/>
        <v>0.1</v>
      </c>
      <c r="Q318" s="4" t="s">
        <v>56</v>
      </c>
    </row>
    <row r="319" spans="1:17" x14ac:dyDescent="0.25">
      <c r="A319">
        <v>2025</v>
      </c>
      <c r="B319" t="s">
        <v>19</v>
      </c>
      <c r="C319" s="5" t="s">
        <v>40</v>
      </c>
      <c r="D319" s="1" t="s">
        <v>16</v>
      </c>
      <c r="E319" s="12">
        <v>6</v>
      </c>
      <c r="F319" s="8" t="s">
        <v>45</v>
      </c>
      <c r="G319">
        <f t="shared" ref="G319" si="322">SUM($E317:$E319)</f>
        <v>240</v>
      </c>
      <c r="H319" s="4">
        <f>IFERROR(E317/(E317+E319),"")</f>
        <v>0.97222222222222221</v>
      </c>
      <c r="I319" s="4">
        <f>IFERROR((E317+E318)/(G317),0)</f>
        <v>0.97499999999999998</v>
      </c>
      <c r="J319" s="4">
        <v>0.9</v>
      </c>
      <c r="K319" t="s">
        <v>18</v>
      </c>
      <c r="L319" t="str">
        <f>IF(K317="Y",IF(AND(E317=0,E318=0,E319=0),"N/A",
IF(AND(E317=0,E318&gt;0,E319=0),"Currently Meeting, Pending",
IF(AND(E317&gt;0,E318&gt;0,H317+0.005&gt;=J317),"Currently Meeting, Pending",
IF(AND(E317&gt;0,E318&gt;=0,E319&gt;=0,H319+0.005&gt;=J319),"Will Meet Goal",
IF(AND(E317&gt;=0,E318=0,E319&gt;0,I319&lt;J319),"Will Not Meet Goal",
IF(AND(E317&gt;=0,E318&gt;0,E319&gt;0,H318&lt;J318),"Currently Not Meeting, Pending",
"ERROR")))))),
IF(AND(E317=0,E318=0,E319=0),"N/A",
IF(AND(E317=0,E318&gt;0,E319=0),"Goal Met",
IF(AND(E317&gt;0,E318&gt;0,H317+0.005&gt;=J317),"Goal Met",
IF(AND(E317&gt;0,E318&gt;=0,E319&gt;=0,H319+0.005&gt;=J319),"Goal Met",
IF(AND(E317&gt;=0,E318=0,E319&gt;0,H319&lt;J319),"Goal Not Met",
IF(AND(E317&gt;=0,E318&gt;0,E319&gt;0,H318&lt;J318),"Goal Not Met","ERROR")
))))))</f>
        <v>Currently Meeting, Pending</v>
      </c>
      <c r="M319">
        <f>IF(K317="Y",(E317+E319),E317)</f>
        <v>216</v>
      </c>
      <c r="N319" s="1">
        <v>45930</v>
      </c>
      <c r="O319" s="4">
        <f t="shared" si="261"/>
        <v>2.5000000000000001E-2</v>
      </c>
      <c r="Q319" s="4" t="s">
        <v>56</v>
      </c>
    </row>
    <row r="320" spans="1:17" x14ac:dyDescent="0.25">
      <c r="A320">
        <v>2025</v>
      </c>
      <c r="B320" t="s">
        <v>19</v>
      </c>
      <c r="C320" s="5" t="s">
        <v>41</v>
      </c>
      <c r="D320" s="1" t="s">
        <v>12</v>
      </c>
      <c r="E320" s="12">
        <v>62</v>
      </c>
      <c r="F320" s="8" t="s">
        <v>45</v>
      </c>
      <c r="G320">
        <f t="shared" ref="G320" si="323">SUM($E320:$E322)</f>
        <v>66</v>
      </c>
      <c r="H320" s="4">
        <f>IFERROR(E320/(E320+E322),"")</f>
        <v>0.98412698412698407</v>
      </c>
      <c r="I320" s="4">
        <f>IFERROR((E320+E321)/(G320),0)</f>
        <v>0.98484848484848486</v>
      </c>
      <c r="J320" s="4">
        <v>0.9</v>
      </c>
      <c r="K320" t="s">
        <v>18</v>
      </c>
      <c r="L320" t="s">
        <v>54</v>
      </c>
      <c r="M320">
        <f>IF(K320="Y",(E320+E322),E320)</f>
        <v>63</v>
      </c>
      <c r="N320" s="1">
        <v>45930</v>
      </c>
      <c r="O320" s="4">
        <f t="shared" si="261"/>
        <v>0.93939393939393945</v>
      </c>
      <c r="Q320" s="4" t="s">
        <v>56</v>
      </c>
    </row>
    <row r="321" spans="1:17" x14ac:dyDescent="0.25">
      <c r="A321">
        <v>2025</v>
      </c>
      <c r="B321" t="s">
        <v>19</v>
      </c>
      <c r="C321" s="5" t="s">
        <v>41</v>
      </c>
      <c r="D321" s="1" t="s">
        <v>15</v>
      </c>
      <c r="E321" s="12">
        <v>3</v>
      </c>
      <c r="F321" s="8" t="s">
        <v>45</v>
      </c>
      <c r="G321">
        <f t="shared" ref="G321" si="324">SUM($E320:$E322)</f>
        <v>66</v>
      </c>
      <c r="H321" s="4">
        <f>IFERROR(E320/(E320+E322),"")</f>
        <v>0.98412698412698407</v>
      </c>
      <c r="I321" s="4">
        <f>IFERROR((E320+E321)/(G320),0)</f>
        <v>0.98484848484848486</v>
      </c>
      <c r="J321" s="4">
        <v>0.9</v>
      </c>
      <c r="K321" t="s">
        <v>18</v>
      </c>
      <c r="L321" t="s">
        <v>54</v>
      </c>
      <c r="M321">
        <f>IF(K320="Y",(E320+E322),E320)</f>
        <v>63</v>
      </c>
      <c r="N321" s="1">
        <v>45930</v>
      </c>
      <c r="O321" s="4">
        <f t="shared" si="261"/>
        <v>4.5454545454545456E-2</v>
      </c>
      <c r="Q321" s="4" t="s">
        <v>56</v>
      </c>
    </row>
    <row r="322" spans="1:17" x14ac:dyDescent="0.25">
      <c r="A322">
        <v>2025</v>
      </c>
      <c r="B322" t="s">
        <v>19</v>
      </c>
      <c r="C322" s="5" t="s">
        <v>41</v>
      </c>
      <c r="D322" s="1" t="s">
        <v>16</v>
      </c>
      <c r="E322" s="12">
        <v>1</v>
      </c>
      <c r="F322" s="8" t="s">
        <v>45</v>
      </c>
      <c r="G322">
        <f t="shared" ref="G322" si="325">SUM($E320:$E322)</f>
        <v>66</v>
      </c>
      <c r="H322" s="4">
        <f>IFERROR(E320/(E320+E322),"")</f>
        <v>0.98412698412698407</v>
      </c>
      <c r="I322" s="4">
        <f>IFERROR((E320+E321)/(G320),0)</f>
        <v>0.98484848484848486</v>
      </c>
      <c r="J322" s="4">
        <v>0.9</v>
      </c>
      <c r="K322" t="s">
        <v>18</v>
      </c>
      <c r="L322" t="s">
        <v>54</v>
      </c>
      <c r="M322">
        <f>IF(K320="Y",(E320+E322),E320)</f>
        <v>63</v>
      </c>
      <c r="N322" s="1">
        <v>45930</v>
      </c>
      <c r="O322" s="4">
        <f t="shared" si="261"/>
        <v>1.5151515151515152E-2</v>
      </c>
      <c r="Q322" s="4" t="s">
        <v>56</v>
      </c>
    </row>
    <row r="323" spans="1:17" x14ac:dyDescent="0.25">
      <c r="A323">
        <v>2025</v>
      </c>
      <c r="B323" t="s">
        <v>19</v>
      </c>
      <c r="C323" s="5" t="s">
        <v>20</v>
      </c>
      <c r="D323" s="1" t="s">
        <v>12</v>
      </c>
      <c r="E323" s="12">
        <v>1147</v>
      </c>
      <c r="F323" s="8" t="s">
        <v>44</v>
      </c>
      <c r="G323">
        <f t="shared" ref="G323" si="326">SUM($E323:$E325)</f>
        <v>1587</v>
      </c>
      <c r="H323" s="4">
        <f>IFERROR(E323/(E323+E325),"")</f>
        <v>0.95822890559732665</v>
      </c>
      <c r="I323" s="4">
        <f>IFERROR((E323+E324)/(G323),0)</f>
        <v>0.9684940138626339</v>
      </c>
      <c r="J323" s="4">
        <v>0.9</v>
      </c>
      <c r="K323" t="s">
        <v>18</v>
      </c>
      <c r="L323" t="str">
        <f>IF(K323="Y",IF(AND(E323=0,E324=0,E325=0),"N/A",
IF(AND(E323=0,E324&gt;0,E325=0),"Currently Meeting, Pending",
IF(AND(E323&gt;0,E324&gt;0,H323+0.005&gt;=J323),"Currently Meeting, Pending",
IF(AND(E323&gt;0,E324&gt;=0,E325&gt;=0,H325+0.005&gt;=J325),"Will Meet Goal",
IF(AND(E323&gt;=0,E324=0,E325&gt;0,I325&lt;J325),"Will Not Meet Goal",
IF(AND(E323&gt;=0,E324&gt;0,E325&gt;0,H324&lt;J324),"Currently Not Meeting, Pending",
"ERROR")))))),
IF(AND(E323=0,E324=0,E325=0),"N/A",
IF(AND(E323=0,E324&gt;0,E325=0),"Goal Met",
IF(AND(E323&gt;0,E324&gt;0,H323+0.005&gt;=J323),"Goal Met",
IF(AND(E323&gt;0,E324&gt;=0,E325&gt;=0,H325+0.005&gt;=J325),"Goal Met",
IF(AND(E323&gt;=0,E324=0,E325&gt;0,H325&lt;J325),"Goal Not Met",
IF(AND(E323&gt;=0,E324&gt;0,E325&gt;0,H324&lt;J324),"Goal Not Met","ERROR")
))))))</f>
        <v>Currently Meeting, Pending</v>
      </c>
      <c r="M323">
        <f>IF(K323="Y",(E323+E325),E323)</f>
        <v>1197</v>
      </c>
      <c r="N323" s="1">
        <v>45930</v>
      </c>
      <c r="O323" s="4">
        <f t="shared" si="261"/>
        <v>0.7227473219911783</v>
      </c>
      <c r="Q323" s="4">
        <v>0.13926776740847094</v>
      </c>
    </row>
    <row r="324" spans="1:17" x14ac:dyDescent="0.25">
      <c r="A324">
        <v>2025</v>
      </c>
      <c r="B324" t="s">
        <v>19</v>
      </c>
      <c r="C324" s="5" t="s">
        <v>20</v>
      </c>
      <c r="D324" s="1" t="s">
        <v>15</v>
      </c>
      <c r="E324" s="12">
        <v>390</v>
      </c>
      <c r="F324" s="8" t="s">
        <v>44</v>
      </c>
      <c r="G324">
        <f t="shared" ref="G324" si="327">SUM($E323:$E325)</f>
        <v>1587</v>
      </c>
      <c r="H324" s="4">
        <f>IFERROR(E323/(E323+E325),"")</f>
        <v>0.95822890559732665</v>
      </c>
      <c r="I324" s="4">
        <f>IFERROR((E323+E324)/(G323),0)</f>
        <v>0.9684940138626339</v>
      </c>
      <c r="J324" s="4">
        <v>0.9</v>
      </c>
      <c r="K324" t="s">
        <v>18</v>
      </c>
      <c r="L324" t="str">
        <f>IF(K323="Y",IF(AND(E323=0,E324=0,E325=0),"N/A",
IF(AND(E323=0,E324&gt;0,E325=0),"Currently Meeting, Pending",
IF(AND(E323&gt;0,E324&gt;0,H323+0.005&gt;=J323),"Currently Meeting, Pending",
IF(AND(E323&gt;0,E324&gt;=0,E325&gt;=0,H325+0.005&gt;=J325),"Will Meet Goal",
IF(AND(E323&gt;=0,E324=0,E325&gt;0,I325&lt;J325),"Will Not Meet Goal",
IF(AND(E323&gt;=0,E324&gt;0,E325&gt;0,H324&lt;J324),"Currently Not Meeting, Pending",
"ERROR")))))),
IF(AND(E323=0,E324=0,E325=0),"N/A",
IF(AND(E323=0,E324&gt;0,E325=0),"Goal Met",
IF(AND(E323&gt;0,E324&gt;0,H323+0.005&gt;=J323),"Goal Met",
IF(AND(E323&gt;0,E324&gt;=0,E325&gt;=0,H325+0.005&gt;=J325),"Goal Met",
IF(AND(E323&gt;=0,E324=0,E325&gt;0,H325&lt;J325),"Goal Not Met",
IF(AND(E323&gt;=0,E324&gt;0,E325&gt;0,H324&lt;J324),"Goal Not Met","ERROR")
))))))</f>
        <v>Currently Meeting, Pending</v>
      </c>
      <c r="M324">
        <f>IF(K323="Y",(E323+E325),E323)</f>
        <v>1197</v>
      </c>
      <c r="N324" s="1">
        <v>45930</v>
      </c>
      <c r="O324" s="4">
        <f t="shared" si="261"/>
        <v>0.24574669187145556</v>
      </c>
      <c r="Q324" s="4">
        <v>0.13926776740847094</v>
      </c>
    </row>
    <row r="325" spans="1:17" x14ac:dyDescent="0.25">
      <c r="A325">
        <v>2025</v>
      </c>
      <c r="B325" t="s">
        <v>19</v>
      </c>
      <c r="C325" s="5" t="s">
        <v>20</v>
      </c>
      <c r="D325" s="1" t="s">
        <v>16</v>
      </c>
      <c r="E325" s="12">
        <v>50</v>
      </c>
      <c r="F325" s="8" t="s">
        <v>44</v>
      </c>
      <c r="G325">
        <f t="shared" ref="G325" si="328">SUM($E323:$E325)</f>
        <v>1587</v>
      </c>
      <c r="H325" s="4">
        <f>IFERROR(E323/(E323+E325),"")</f>
        <v>0.95822890559732665</v>
      </c>
      <c r="I325" s="4">
        <f>IFERROR((E323+E324)/(G323),0)</f>
        <v>0.9684940138626339</v>
      </c>
      <c r="J325" s="4">
        <v>0.9</v>
      </c>
      <c r="K325" t="s">
        <v>18</v>
      </c>
      <c r="L325" t="str">
        <f>IF(K323="Y",IF(AND(E323=0,E324=0,E325=0),"N/A",
IF(AND(E323=0,E324&gt;0,E325=0),"Currently Meeting, Pending",
IF(AND(E323&gt;0,E324&gt;0,H323+0.005&gt;=J323),"Currently Meeting, Pending",
IF(AND(E323&gt;0,E324&gt;=0,E325&gt;=0,H325+0.005&gt;=J325),"Will Meet Goal",
IF(AND(E323&gt;=0,E324=0,E325&gt;0,I325&lt;J325),"Will Not Meet Goal",
IF(AND(E323&gt;=0,E324&gt;0,E325&gt;0,H324&lt;J324),"Currently Not Meeting, Pending",
"ERROR")))))),
IF(AND(E323=0,E324=0,E325=0),"N/A",
IF(AND(E323=0,E324&gt;0,E325=0),"Goal Met",
IF(AND(E323&gt;0,E324&gt;0,H323+0.005&gt;=J323),"Goal Met",
IF(AND(E323&gt;0,E324&gt;=0,E325&gt;=0,H325+0.005&gt;=J325),"Goal Met",
IF(AND(E323&gt;=0,E324=0,E325&gt;0,H325&lt;J325),"Goal Not Met",
IF(AND(E323&gt;=0,E324&gt;0,E325&gt;0,H324&lt;J324),"Goal Not Met","ERROR")
))))))</f>
        <v>Currently Meeting, Pending</v>
      </c>
      <c r="M325">
        <f>IF(K323="Y",(E323+E325),E323)</f>
        <v>1197</v>
      </c>
      <c r="N325" s="1">
        <v>45930</v>
      </c>
      <c r="O325" s="4">
        <f t="shared" si="261"/>
        <v>3.1505986137366097E-2</v>
      </c>
      <c r="Q325" s="4">
        <v>0.13926776740847094</v>
      </c>
    </row>
    <row r="327" spans="1:17" x14ac:dyDescent="0.25">
      <c r="A327" s="17" t="s">
        <v>57</v>
      </c>
      <c r="B327" t="s">
        <v>58</v>
      </c>
    </row>
  </sheetData>
  <autoFilter ref="A1:Q325" xr:uid="{00000000-0001-0000-0000-000000000000}"/>
  <sortState xmlns:xlrd2="http://schemas.microsoft.com/office/spreadsheetml/2017/richdata2" ref="A2:Q326">
    <sortCondition ref="A2:A326"/>
    <sortCondition ref="C2:C326"/>
    <sortCondition ref="L2:L326"/>
  </sortState>
  <pageMargins left="0.7" right="0.7" top="0.75" bottom="0.75" header="0.3" footer="0.3"/>
  <pageSetup orientation="portrait" verticalDpi="0" r:id="rId1"/>
  <ignoredErrors>
    <ignoredError sqref="G2:G4 G13:G325 G5:G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E5659CD6-081D-4E8A-B581-B482A88BB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49025-AC38-446E-B0C6-4D9126F58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8C62D2-6D50-4FD2-8909-255FDBDAADA2}">
  <ds:schemaRefs>
    <ds:schemaRef ds:uri="http://schemas.microsoft.com/office/2006/metadata/properties"/>
    <ds:schemaRef ds:uri="http://purl.org/dc/terms/"/>
    <ds:schemaRef ds:uri="7467b07a-63e4-4526-818f-48c6a4d2dc7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20867c8d-1cc9-4acd-a073-94634f6a764f"/>
    <ds:schemaRef ds:uri="a82c12e9-f0fe-44ba-8a31-bf8257c71c7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Meeting Mgmt.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2020-02-06T16:02:34Z</dcterms:created>
  <dcterms:modified xsi:type="dcterms:W3CDTF">2025-12-18T02:01:15Z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