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e.Bennett\Downloads\"/>
    </mc:Choice>
  </mc:AlternateContent>
  <xr:revisionPtr revIDLastSave="0" documentId="8_{B4CD4EF3-19FF-492B-ADE5-E0C1D5D67A75}" xr6:coauthVersionLast="47" xr6:coauthVersionMax="47" xr10:uidLastSave="{00000000-0000-0000-0000-000000000000}"/>
  <bookViews>
    <workbookView xWindow="-120" yWindow="-120" windowWidth="24240" windowHeight="13020" xr2:uid="{66EDE6D3-FD3B-41F4-BE85-5D30BAC1A12E}"/>
  </bookViews>
  <sheets>
    <sheet name="Performance Data" sheetId="1" r:id="rId1"/>
  </sheets>
  <definedNames>
    <definedName name="_xlnm._FilterDatabase" localSheetId="0" hidden="1">'Performance Data'!$A$1:$Q$148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P70" i="1" s="1"/>
  <c r="H69" i="1"/>
  <c r="P69" i="1" s="1"/>
  <c r="P97" i="1"/>
  <c r="P96" i="1"/>
  <c r="P95" i="1"/>
  <c r="N91" i="1"/>
  <c r="I91" i="1"/>
  <c r="H91" i="1"/>
  <c r="P91" i="1" s="1"/>
  <c r="N90" i="1"/>
  <c r="I90" i="1"/>
  <c r="H90" i="1"/>
  <c r="P90" i="1" s="1"/>
  <c r="N89" i="1"/>
  <c r="I89" i="1"/>
  <c r="H89" i="1"/>
  <c r="J91" i="1" s="1"/>
  <c r="N88" i="1"/>
  <c r="I88" i="1"/>
  <c r="H88" i="1"/>
  <c r="P88" i="1" s="1"/>
  <c r="N87" i="1"/>
  <c r="I87" i="1"/>
  <c r="H87" i="1"/>
  <c r="P87" i="1" s="1"/>
  <c r="N86" i="1"/>
  <c r="I86" i="1"/>
  <c r="H86" i="1"/>
  <c r="P86" i="1" s="1"/>
  <c r="N85" i="1"/>
  <c r="I85" i="1"/>
  <c r="H85" i="1"/>
  <c r="P85" i="1" s="1"/>
  <c r="N84" i="1"/>
  <c r="I84" i="1"/>
  <c r="H84" i="1"/>
  <c r="P84" i="1" s="1"/>
  <c r="N83" i="1"/>
  <c r="I83" i="1"/>
  <c r="H83" i="1"/>
  <c r="N82" i="1"/>
  <c r="I82" i="1"/>
  <c r="H82" i="1"/>
  <c r="P82" i="1" s="1"/>
  <c r="N81" i="1"/>
  <c r="I81" i="1"/>
  <c r="H81" i="1"/>
  <c r="P81" i="1" s="1"/>
  <c r="N80" i="1"/>
  <c r="I80" i="1"/>
  <c r="H80" i="1"/>
  <c r="J80" i="1" s="1"/>
  <c r="N79" i="1"/>
  <c r="I79" i="1"/>
  <c r="H79" i="1"/>
  <c r="P79" i="1" s="1"/>
  <c r="N78" i="1"/>
  <c r="I78" i="1"/>
  <c r="H78" i="1"/>
  <c r="P78" i="1" s="1"/>
  <c r="N77" i="1"/>
  <c r="I77" i="1"/>
  <c r="H77" i="1"/>
  <c r="P77" i="1" s="1"/>
  <c r="N76" i="1"/>
  <c r="I76" i="1"/>
  <c r="H76" i="1"/>
  <c r="P76" i="1" s="1"/>
  <c r="N75" i="1"/>
  <c r="I75" i="1"/>
  <c r="H75" i="1"/>
  <c r="P75" i="1" s="1"/>
  <c r="N74" i="1"/>
  <c r="I74" i="1"/>
  <c r="H74" i="1"/>
  <c r="J76" i="1" s="1"/>
  <c r="N73" i="1"/>
  <c r="I73" i="1"/>
  <c r="H73" i="1"/>
  <c r="P73" i="1" s="1"/>
  <c r="N72" i="1"/>
  <c r="I72" i="1"/>
  <c r="H72" i="1"/>
  <c r="P72" i="1" s="1"/>
  <c r="N71" i="1"/>
  <c r="I71" i="1"/>
  <c r="H71" i="1"/>
  <c r="J73" i="1" s="1"/>
  <c r="N70" i="1"/>
  <c r="I70" i="1"/>
  <c r="N69" i="1"/>
  <c r="I69" i="1"/>
  <c r="N68" i="1"/>
  <c r="I68" i="1"/>
  <c r="H68" i="1"/>
  <c r="P68" i="1" s="1"/>
  <c r="N67" i="1"/>
  <c r="I67" i="1"/>
  <c r="H67" i="1"/>
  <c r="P67" i="1" s="1"/>
  <c r="N66" i="1"/>
  <c r="I66" i="1"/>
  <c r="H66" i="1"/>
  <c r="P66" i="1" s="1"/>
  <c r="N65" i="1"/>
  <c r="I65" i="1"/>
  <c r="H65" i="1"/>
  <c r="N64" i="1"/>
  <c r="I64" i="1"/>
  <c r="H64" i="1"/>
  <c r="P64" i="1" s="1"/>
  <c r="N63" i="1"/>
  <c r="I63" i="1"/>
  <c r="H63" i="1"/>
  <c r="P63" i="1" s="1"/>
  <c r="N62" i="1"/>
  <c r="I62" i="1"/>
  <c r="H62" i="1"/>
  <c r="J62" i="1" s="1"/>
  <c r="N61" i="1"/>
  <c r="I61" i="1"/>
  <c r="H61" i="1"/>
  <c r="P61" i="1" s="1"/>
  <c r="N60" i="1"/>
  <c r="I60" i="1"/>
  <c r="H60" i="1"/>
  <c r="P60" i="1" s="1"/>
  <c r="N59" i="1"/>
  <c r="I59" i="1"/>
  <c r="H59" i="1"/>
  <c r="P59" i="1" s="1"/>
  <c r="N58" i="1"/>
  <c r="I58" i="1"/>
  <c r="H58" i="1"/>
  <c r="P58" i="1" s="1"/>
  <c r="N57" i="1"/>
  <c r="I57" i="1"/>
  <c r="H57" i="1"/>
  <c r="P57" i="1" s="1"/>
  <c r="N56" i="1"/>
  <c r="I56" i="1"/>
  <c r="H56" i="1"/>
  <c r="N55" i="1"/>
  <c r="I55" i="1"/>
  <c r="H55" i="1"/>
  <c r="P55" i="1" s="1"/>
  <c r="N54" i="1"/>
  <c r="I54" i="1"/>
  <c r="H54" i="1"/>
  <c r="P54" i="1" s="1"/>
  <c r="N53" i="1"/>
  <c r="I53" i="1"/>
  <c r="H53" i="1"/>
  <c r="P53" i="1" s="1"/>
  <c r="N52" i="1"/>
  <c r="I52" i="1"/>
  <c r="H52" i="1"/>
  <c r="P52" i="1" s="1"/>
  <c r="N51" i="1"/>
  <c r="I51" i="1"/>
  <c r="H51" i="1"/>
  <c r="P51" i="1" s="1"/>
  <c r="N50" i="1"/>
  <c r="I50" i="1"/>
  <c r="H50" i="1"/>
  <c r="J51" i="1" s="1"/>
  <c r="N49" i="1"/>
  <c r="I49" i="1"/>
  <c r="H49" i="1"/>
  <c r="P49" i="1" s="1"/>
  <c r="N48" i="1"/>
  <c r="I48" i="1"/>
  <c r="H48" i="1"/>
  <c r="P48" i="1" s="1"/>
  <c r="N47" i="1"/>
  <c r="I47" i="1"/>
  <c r="H47" i="1"/>
  <c r="N46" i="1"/>
  <c r="I46" i="1"/>
  <c r="H46" i="1"/>
  <c r="P46" i="1" s="1"/>
  <c r="N45" i="1"/>
  <c r="I45" i="1"/>
  <c r="H45" i="1"/>
  <c r="P45" i="1" s="1"/>
  <c r="N44" i="1"/>
  <c r="I44" i="1"/>
  <c r="H44" i="1"/>
  <c r="J45" i="1" s="1"/>
  <c r="N43" i="1"/>
  <c r="I43" i="1"/>
  <c r="H43" i="1"/>
  <c r="P43" i="1" s="1"/>
  <c r="N42" i="1"/>
  <c r="I42" i="1"/>
  <c r="H42" i="1"/>
  <c r="P42" i="1" s="1"/>
  <c r="N41" i="1"/>
  <c r="I41" i="1"/>
  <c r="H41" i="1"/>
  <c r="J41" i="1" s="1"/>
  <c r="N40" i="1"/>
  <c r="I40" i="1"/>
  <c r="H40" i="1"/>
  <c r="P40" i="1" s="1"/>
  <c r="N39" i="1"/>
  <c r="I39" i="1"/>
  <c r="H39" i="1"/>
  <c r="P39" i="1" s="1"/>
  <c r="N38" i="1"/>
  <c r="I38" i="1"/>
  <c r="H38" i="1"/>
  <c r="J40" i="1" s="1"/>
  <c r="N37" i="1"/>
  <c r="I37" i="1"/>
  <c r="H37" i="1"/>
  <c r="P37" i="1" s="1"/>
  <c r="N36" i="1"/>
  <c r="I36" i="1"/>
  <c r="H36" i="1"/>
  <c r="P36" i="1" s="1"/>
  <c r="N35" i="1"/>
  <c r="I35" i="1"/>
  <c r="H35" i="1"/>
  <c r="N34" i="1"/>
  <c r="I34" i="1"/>
  <c r="H34" i="1"/>
  <c r="P34" i="1" s="1"/>
  <c r="N33" i="1"/>
  <c r="I33" i="1"/>
  <c r="H33" i="1"/>
  <c r="P33" i="1" s="1"/>
  <c r="N32" i="1"/>
  <c r="I32" i="1"/>
  <c r="H32" i="1"/>
  <c r="P32" i="1" s="1"/>
  <c r="N31" i="1"/>
  <c r="I31" i="1"/>
  <c r="H31" i="1"/>
  <c r="P31" i="1" s="1"/>
  <c r="N30" i="1"/>
  <c r="I30" i="1"/>
  <c r="H30" i="1"/>
  <c r="P30" i="1" s="1"/>
  <c r="N29" i="1"/>
  <c r="I29" i="1"/>
  <c r="H29" i="1"/>
  <c r="P29" i="1" s="1"/>
  <c r="L28" i="1"/>
  <c r="I28" i="1"/>
  <c r="H28" i="1"/>
  <c r="P28" i="1" s="1"/>
  <c r="L27" i="1"/>
  <c r="I27" i="1"/>
  <c r="H27" i="1"/>
  <c r="P27" i="1" s="1"/>
  <c r="L26" i="1"/>
  <c r="I26" i="1"/>
  <c r="H26" i="1"/>
  <c r="J28" i="1" s="1"/>
  <c r="N25" i="1"/>
  <c r="I25" i="1"/>
  <c r="H25" i="1"/>
  <c r="P25" i="1" s="1"/>
  <c r="N24" i="1"/>
  <c r="I24" i="1"/>
  <c r="H24" i="1"/>
  <c r="P24" i="1" s="1"/>
  <c r="N23" i="1"/>
  <c r="I23" i="1"/>
  <c r="H23" i="1"/>
  <c r="N22" i="1"/>
  <c r="I22" i="1"/>
  <c r="H22" i="1"/>
  <c r="P22" i="1" s="1"/>
  <c r="N21" i="1"/>
  <c r="I21" i="1"/>
  <c r="H21" i="1"/>
  <c r="P21" i="1" s="1"/>
  <c r="N20" i="1"/>
  <c r="I20" i="1"/>
  <c r="H20" i="1"/>
  <c r="N19" i="1"/>
  <c r="I19" i="1"/>
  <c r="H19" i="1"/>
  <c r="P19" i="1" s="1"/>
  <c r="N18" i="1"/>
  <c r="I18" i="1"/>
  <c r="H18" i="1"/>
  <c r="P18" i="1" s="1"/>
  <c r="N17" i="1"/>
  <c r="I17" i="1"/>
  <c r="H17" i="1"/>
  <c r="J17" i="1" s="1"/>
  <c r="N16" i="1"/>
  <c r="I16" i="1"/>
  <c r="H16" i="1"/>
  <c r="P16" i="1" s="1"/>
  <c r="N15" i="1"/>
  <c r="I15" i="1"/>
  <c r="H15" i="1"/>
  <c r="P15" i="1" s="1"/>
  <c r="N14" i="1"/>
  <c r="I14" i="1"/>
  <c r="H14" i="1"/>
  <c r="N13" i="1"/>
  <c r="I13" i="1"/>
  <c r="H13" i="1"/>
  <c r="P13" i="1" s="1"/>
  <c r="N12" i="1"/>
  <c r="I12" i="1"/>
  <c r="H12" i="1"/>
  <c r="P12" i="1" s="1"/>
  <c r="N11" i="1"/>
  <c r="I11" i="1"/>
  <c r="H11" i="1"/>
  <c r="J13" i="1" s="1"/>
  <c r="N10" i="1"/>
  <c r="I10" i="1"/>
  <c r="H10" i="1"/>
  <c r="P10" i="1" s="1"/>
  <c r="N9" i="1"/>
  <c r="I9" i="1"/>
  <c r="H9" i="1"/>
  <c r="P9" i="1" s="1"/>
  <c r="N8" i="1"/>
  <c r="I8" i="1"/>
  <c r="H8" i="1"/>
  <c r="N7" i="1"/>
  <c r="I7" i="1"/>
  <c r="H7" i="1"/>
  <c r="P7" i="1" s="1"/>
  <c r="N6" i="1"/>
  <c r="I6" i="1"/>
  <c r="H6" i="1"/>
  <c r="P6" i="1" s="1"/>
  <c r="N5" i="1"/>
  <c r="I5" i="1"/>
  <c r="H5" i="1"/>
  <c r="J6" i="1" s="1"/>
  <c r="N4" i="1"/>
  <c r="I4" i="1"/>
  <c r="H4" i="1"/>
  <c r="P4" i="1" s="1"/>
  <c r="N3" i="1"/>
  <c r="I3" i="1"/>
  <c r="H3" i="1"/>
  <c r="P3" i="1" s="1"/>
  <c r="N2" i="1"/>
  <c r="I2" i="1"/>
  <c r="H2" i="1"/>
  <c r="P2" i="1" s="1"/>
  <c r="M30" i="1" l="1"/>
  <c r="J52" i="1"/>
  <c r="M79" i="1"/>
  <c r="M81" i="1"/>
  <c r="J34" i="1"/>
  <c r="M73" i="1"/>
  <c r="M32" i="1"/>
  <c r="M11" i="1"/>
  <c r="M77" i="1"/>
  <c r="J5" i="1"/>
  <c r="M65" i="1"/>
  <c r="J72" i="1"/>
  <c r="J33" i="1"/>
  <c r="P5" i="1"/>
  <c r="P11" i="1"/>
  <c r="M33" i="1"/>
  <c r="J46" i="1"/>
  <c r="M80" i="1"/>
  <c r="J32" i="1"/>
  <c r="P71" i="1"/>
  <c r="J12" i="1"/>
  <c r="J30" i="1"/>
  <c r="P41" i="1"/>
  <c r="M51" i="1"/>
  <c r="M67" i="1"/>
  <c r="M34" i="1"/>
  <c r="J18" i="1"/>
  <c r="J3" i="1"/>
  <c r="J4" i="1"/>
  <c r="M31" i="1"/>
  <c r="J15" i="1"/>
  <c r="J16" i="1"/>
  <c r="P14" i="1"/>
  <c r="J21" i="1"/>
  <c r="J22" i="1"/>
  <c r="P20" i="1"/>
  <c r="M54" i="1"/>
  <c r="M55" i="1"/>
  <c r="M53" i="1"/>
  <c r="P17" i="1"/>
  <c r="N27" i="1"/>
  <c r="N28" i="1"/>
  <c r="M16" i="1"/>
  <c r="M14" i="1"/>
  <c r="M29" i="1"/>
  <c r="M15" i="1"/>
  <c r="J64" i="1"/>
  <c r="P65" i="1"/>
  <c r="J67" i="1"/>
  <c r="J85" i="1"/>
  <c r="J84" i="1"/>
  <c r="P83" i="1"/>
  <c r="M84" i="1"/>
  <c r="M85" i="1"/>
  <c r="M83" i="1"/>
  <c r="M13" i="1"/>
  <c r="M12" i="1"/>
  <c r="J24" i="1"/>
  <c r="J25" i="1"/>
  <c r="J66" i="1"/>
  <c r="M71" i="1"/>
  <c r="J89" i="1"/>
  <c r="M72" i="1"/>
  <c r="M78" i="1"/>
  <c r="J79" i="1"/>
  <c r="J78" i="1"/>
  <c r="M68" i="1"/>
  <c r="M88" i="1"/>
  <c r="M82" i="1"/>
  <c r="P8" i="1"/>
  <c r="J9" i="1"/>
  <c r="J8" i="1"/>
  <c r="P56" i="1"/>
  <c r="J57" i="1"/>
  <c r="J58" i="1"/>
  <c r="J56" i="1"/>
  <c r="J10" i="1"/>
  <c r="J47" i="1"/>
  <c r="J49" i="1"/>
  <c r="J48" i="1"/>
  <c r="P47" i="1"/>
  <c r="P26" i="1"/>
  <c r="J27" i="1"/>
  <c r="J26" i="1"/>
  <c r="J36" i="1"/>
  <c r="J37" i="1"/>
  <c r="J35" i="1"/>
  <c r="P35" i="1"/>
  <c r="J75" i="1"/>
  <c r="J74" i="1"/>
  <c r="P74" i="1"/>
  <c r="J2" i="1"/>
  <c r="J7" i="1"/>
  <c r="M62" i="1"/>
  <c r="M63" i="1"/>
  <c r="M64" i="1"/>
  <c r="P23" i="1"/>
  <c r="P44" i="1"/>
  <c r="J44" i="1"/>
  <c r="J23" i="1"/>
  <c r="P38" i="1"/>
  <c r="J38" i="1"/>
  <c r="J39" i="1"/>
  <c r="M69" i="1"/>
  <c r="M70" i="1"/>
  <c r="N26" i="1"/>
  <c r="J14" i="1"/>
  <c r="J19" i="1"/>
  <c r="J54" i="1"/>
  <c r="J55" i="1"/>
  <c r="J31" i="1"/>
  <c r="P50" i="1"/>
  <c r="J50" i="1"/>
  <c r="J11" i="1"/>
  <c r="J20" i="1"/>
  <c r="J29" i="1"/>
  <c r="J53" i="1"/>
  <c r="M52" i="1"/>
  <c r="M50" i="1"/>
  <c r="J81" i="1"/>
  <c r="P80" i="1"/>
  <c r="J82" i="1"/>
  <c r="J42" i="1"/>
  <c r="J43" i="1"/>
  <c r="P62" i="1"/>
  <c r="J63" i="1"/>
  <c r="M75" i="1"/>
  <c r="M76" i="1"/>
  <c r="M66" i="1"/>
  <c r="P89" i="1"/>
  <c r="J90" i="1"/>
  <c r="J65" i="1"/>
  <c r="M74" i="1"/>
  <c r="M91" i="1"/>
  <c r="M89" i="1"/>
  <c r="M90" i="1"/>
  <c r="M87" i="1"/>
  <c r="M86" i="1"/>
  <c r="J71" i="1"/>
  <c r="J77" i="1"/>
  <c r="J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tc={0FDC2F91-B013-44E5-805A-6A23FCBDF76F}</author>
  </authors>
  <commentList>
    <comment ref="N1" authorId="0" shapeId="0" xr:uid="{0FDC2F91-B013-44E5-805A-6A23FCBDF76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Fiscal Year is Preliminary then this number represents the Actions Completed (On Time + Overdue) out of the Total. If Fiscal Year is NOT Preliminary then this number represents the Actions On Time out of the Total.</t>
      </text>
    </comment>
  </commentList>
</comments>
</file>

<file path=xl/sharedStrings.xml><?xml version="1.0" encoding="utf-8"?>
<sst xmlns="http://schemas.openxmlformats.org/spreadsheetml/2006/main" count="995" uniqueCount="52">
  <si>
    <t>Time Period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</si>
  <si>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</si>
  <si>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</si>
  <si>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</si>
  <si>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</si>
  <si>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</si>
  <si>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</si>
  <si>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</si>
  <si>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</si>
  <si>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</si>
  <si>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</si>
  <si>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</si>
  <si>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</si>
  <si>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</si>
  <si>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</si>
  <si>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</si>
  <si>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Pending</t>
  </si>
  <si>
    <t>Overdue</t>
  </si>
  <si>
    <t>Goal Met</t>
  </si>
  <si>
    <t>Goal Not Met</t>
  </si>
  <si>
    <t>N/A</t>
  </si>
  <si>
    <t>30 days</t>
  </si>
  <si>
    <t>60 days</t>
  </si>
  <si>
    <t>Procedural Notifications and Responses</t>
  </si>
  <si>
    <t>Human Factors Validation Protocol Submissions to NDAs, BLAs, or INDs</t>
  </si>
  <si>
    <t>Major Dispute Resolutions****</t>
  </si>
  <si>
    <t>Responses to Clinical Holds</t>
  </si>
  <si>
    <t>Review of Proprietary Names Submitted During IND Phase</t>
  </si>
  <si>
    <t>180 days</t>
  </si>
  <si>
    <t>Review of Proprietary Names Submitted During NDA/BLA Phase</t>
  </si>
  <si>
    <t>90 days</t>
  </si>
  <si>
    <t>Special Protocol Assessments</t>
  </si>
  <si>
    <t>45 days</t>
  </si>
  <si>
    <t xml:space="preserve">Human Factors Validation Protocol Submissions to INDs** </t>
  </si>
  <si>
    <t>Priority NME NDAs and Original BLAs Approved with PMRs**</t>
  </si>
  <si>
    <t>action goal date</t>
  </si>
  <si>
    <t>Standard NME NDAs and Original BLAs Approved with PMRs**</t>
  </si>
  <si>
    <t>REMS Assessment Methods and Protocols***</t>
  </si>
  <si>
    <t>Use-Related Risk Analysis Submissions***</t>
  </si>
  <si>
    <t>Y</t>
  </si>
  <si>
    <t>Will Not Meet Goal</t>
  </si>
  <si>
    <t>Will Meet Goal</t>
  </si>
  <si>
    <t>Currently Meeting, Pending</t>
  </si>
  <si>
    <t>Human Factors Validation Protocol Submissions to INDs**</t>
  </si>
  <si>
    <t>Currently Not Meeting, Pending</t>
  </si>
  <si>
    <t>Undesignated</t>
  </si>
  <si>
    <t>within</t>
  </si>
  <si>
    <t xml:space="preserve">6 weeks prior to </t>
  </si>
  <si>
    <t>6 weeks prior to</t>
  </si>
  <si>
    <t>8 weeks prior to</t>
  </si>
  <si>
    <t>Goal Timeline 2</t>
  </si>
  <si>
    <t>Actions Completed/On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</si>
</sst>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9" fontId="2" fillId="0" borderId="0" xfId="1" applyFont="1" applyFill="1"/>
    <xf numFmtId="14" fontId="2" fillId="0" borderId="0" xfId="0" applyNumberFormat="1" applyFont="1"/>
    <xf numFmtId="0" fontId="4" fillId="0" borderId="0" xfId="0" applyFont="1"/>
    <xf numFmtId="9" fontId="0" fillId="0" borderId="0" xfId="0" applyNumberFormat="1"/>
    <xf numFmtId="14" fontId="0" fillId="0" borderId="0" xfId="0" applyNumberFormat="1"/>
    <xf numFmtId="9" fontId="0" fillId="0" borderId="0" xfId="1" applyFont="1" applyFill="1"/>
    <xf numFmtId="0" fontId="0" fillId="0" borderId="0" xfId="0" applyAlignment="1">
      <alignment horizontal="right"/>
    </xf>
    <xf numFmtId="0" fontId="0" fillId="0" borderId="0" xfId="0" applyFill="1"/>
    <xf numFmtId="14" fontId="0" fillId="0" borderId="0" xfId="0" applyNumberFormat="1" applyFill="1"/>
    <xf numFmtId="9" fontId="3" fillId="0" borderId="0" xfId="1" applyFont="1"/>
    <xf numFmtId="9" fontId="0" fillId="0" borderId="0" xfId="1" applyFont="1"/>
    <xf numFmtId="9" fontId="4" fillId="0" borderId="0" xfId="1" applyFont="1"/>
    <xf numFmtId="0" fontId="0" fillId="0" borderId="0" xfId="0" applyNumberFormat="1"/>
    <xf numFmtId="0" fontId="0" fillId="2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lestine, Joshlyn *" id="{46483B63-DEF1-4430-8C51-12E0C4C6E01C}" userId="S::Joshlyn.Celestine@fda.gov::85a236d2-8ef7-4ccc-be59-273ad9d1476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6-06-15T15:20:33.79" personId="{46483B63-DEF1-4430-8C51-12E0C4C6E01C}" id="{0FDC2F91-B013-44E5-805A-6A23FCBDF76F}">
    <text>If Fiscal Year is Preliminary then this number represents the Actions Completed (On Time + Overdue) out of the Total. If Fiscal Year is NOT Preliminary then this number represents the Actions On Time out of the Total.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F892-01A7-4668-B420-921709D90868}">
  <dimension ref="A1:Q148"/>
  <sheetViews>
    <sheetView tabSelected="1" zoomScale="89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15.42578125" style="10" customWidth="1"/>
    <col min="2" max="2" width="38.85546875" customWidth="1"/>
    <col min="3" max="3" width="65.5703125" customWidth="1"/>
    <col min="4" max="4" width="10" customWidth="1"/>
    <col min="5" max="6" width="16" style="6" customWidth="1"/>
    <col min="7" max="7" width="18.42578125" customWidth="1"/>
    <col min="8" max="8" width="9.28515625" customWidth="1"/>
    <col min="9" max="9" width="18.140625" style="15" customWidth="1"/>
    <col min="10" max="10" width="26.7109375" style="15" customWidth="1"/>
    <col min="11" max="11" width="15.85546875" style="9" customWidth="1"/>
    <col min="12" max="12" width="13.5703125" customWidth="1"/>
    <col min="13" max="13" width="26.5703125" style="6" customWidth="1"/>
    <col min="14" max="14" width="19.7109375" customWidth="1"/>
    <col min="15" max="15" width="12.42578125" style="8" customWidth="1"/>
    <col min="16" max="16" width="17.42578125" style="9" customWidth="1"/>
    <col min="17" max="17" width="16.42578125" customWidth="1"/>
  </cols>
  <sheetData>
    <row r="1" spans="1:17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50</v>
      </c>
      <c r="H1" s="2" t="s">
        <v>6</v>
      </c>
      <c r="I1" s="13" t="s">
        <v>7</v>
      </c>
      <c r="J1" s="13" t="s">
        <v>8</v>
      </c>
      <c r="K1" s="4" t="s">
        <v>9</v>
      </c>
      <c r="L1" s="2" t="s">
        <v>10</v>
      </c>
      <c r="M1" s="3" t="s">
        <v>11</v>
      </c>
      <c r="N1" s="2" t="s">
        <v>51</v>
      </c>
      <c r="O1" s="5" t="s">
        <v>12</v>
      </c>
      <c r="P1" s="4" t="s">
        <v>13</v>
      </c>
      <c r="Q1" s="2" t="s">
        <v>45</v>
      </c>
    </row>
    <row r="2" spans="1:17" x14ac:dyDescent="0.25">
      <c r="A2">
        <v>2021</v>
      </c>
      <c r="B2" t="s">
        <v>23</v>
      </c>
      <c r="C2" t="s">
        <v>24</v>
      </c>
      <c r="D2" t="s">
        <v>14</v>
      </c>
      <c r="E2">
        <v>24</v>
      </c>
      <c r="F2" t="s">
        <v>46</v>
      </c>
      <c r="G2" t="s">
        <v>22</v>
      </c>
      <c r="H2">
        <f>SUM($E2:$E4)</f>
        <v>79</v>
      </c>
      <c r="I2" s="14">
        <f>IFERROR(E2/(E2+E4),0)</f>
        <v>0.30379746835443039</v>
      </c>
      <c r="J2" s="14">
        <f>IFERROR((E2+E3)/H2,0)</f>
        <v>0.30379746835443039</v>
      </c>
      <c r="K2" s="14">
        <v>0.9</v>
      </c>
      <c r="L2" t="s">
        <v>15</v>
      </c>
      <c r="M2" t="s">
        <v>19</v>
      </c>
      <c r="N2">
        <f>IF(L2="Y",(E2+E4),E2)</f>
        <v>24</v>
      </c>
      <c r="O2" s="8">
        <v>44834</v>
      </c>
      <c r="P2" s="7">
        <f t="shared" ref="P2:P33" si="0">IFERROR(E2/H2,0)</f>
        <v>0.30379746835443039</v>
      </c>
    </row>
    <row r="3" spans="1:17" x14ac:dyDescent="0.25">
      <c r="A3">
        <v>2021</v>
      </c>
      <c r="B3" t="s">
        <v>23</v>
      </c>
      <c r="C3" t="s">
        <v>24</v>
      </c>
      <c r="D3" t="s">
        <v>16</v>
      </c>
      <c r="E3">
        <v>0</v>
      </c>
      <c r="F3" t="s">
        <v>46</v>
      </c>
      <c r="G3" t="s">
        <v>22</v>
      </c>
      <c r="H3">
        <f>SUM($E2:$E4)</f>
        <v>79</v>
      </c>
      <c r="I3" s="14">
        <f>IFERROR(E2/(E2+E4),0)</f>
        <v>0.30379746835443039</v>
      </c>
      <c r="J3" s="14">
        <f>IFERROR((E2+E3)/H2,0)</f>
        <v>0.30379746835443039</v>
      </c>
      <c r="K3" s="14">
        <v>0.9</v>
      </c>
      <c r="L3" t="s">
        <v>15</v>
      </c>
      <c r="M3" t="s">
        <v>19</v>
      </c>
      <c r="N3">
        <f>IF(L2="Y",(E2+E4),E2)</f>
        <v>24</v>
      </c>
      <c r="O3" s="8">
        <v>44834</v>
      </c>
      <c r="P3" s="7">
        <f t="shared" si="0"/>
        <v>0</v>
      </c>
    </row>
    <row r="4" spans="1:17" x14ac:dyDescent="0.25">
      <c r="A4">
        <v>2021</v>
      </c>
      <c r="B4" t="s">
        <v>23</v>
      </c>
      <c r="C4" t="s">
        <v>24</v>
      </c>
      <c r="D4" t="s">
        <v>17</v>
      </c>
      <c r="E4">
        <v>55</v>
      </c>
      <c r="F4" t="s">
        <v>46</v>
      </c>
      <c r="G4" t="s">
        <v>22</v>
      </c>
      <c r="H4">
        <f>SUM($E2:$E4)</f>
        <v>79</v>
      </c>
      <c r="I4" s="14">
        <f>IFERROR(E2/(E2+E4),0)</f>
        <v>0.30379746835443039</v>
      </c>
      <c r="J4" s="14">
        <f>IFERROR((E2+E3)/H2,0)</f>
        <v>0.30379746835443039</v>
      </c>
      <c r="K4" s="14">
        <v>0.9</v>
      </c>
      <c r="L4" t="s">
        <v>15</v>
      </c>
      <c r="M4" t="s">
        <v>19</v>
      </c>
      <c r="N4">
        <f>IF(L2="Y",(E2+E4),E2)</f>
        <v>24</v>
      </c>
      <c r="O4" s="8">
        <v>44834</v>
      </c>
      <c r="P4" s="7">
        <f t="shared" si="0"/>
        <v>0.69620253164556967</v>
      </c>
    </row>
    <row r="5" spans="1:17" x14ac:dyDescent="0.25">
      <c r="A5">
        <v>2021</v>
      </c>
      <c r="B5" t="s">
        <v>23</v>
      </c>
      <c r="C5" t="s">
        <v>25</v>
      </c>
      <c r="D5" t="s">
        <v>14</v>
      </c>
      <c r="E5">
        <v>12</v>
      </c>
      <c r="F5" t="s">
        <v>46</v>
      </c>
      <c r="G5" t="s">
        <v>21</v>
      </c>
      <c r="H5">
        <f>SUM($E5:$E7)</f>
        <v>14</v>
      </c>
      <c r="I5" s="14">
        <f>IFERROR(E5/(E5+E7),0)</f>
        <v>0.8571428571428571</v>
      </c>
      <c r="J5" s="14">
        <f>IFERROR((E5+E6)/H5,0)</f>
        <v>0.8571428571428571</v>
      </c>
      <c r="K5" s="14">
        <v>0.9</v>
      </c>
      <c r="L5" t="s">
        <v>15</v>
      </c>
      <c r="M5" t="s">
        <v>19</v>
      </c>
      <c r="N5">
        <f>IF(L5="Y",(E5+E7),E5)</f>
        <v>12</v>
      </c>
      <c r="O5" s="8">
        <v>44834</v>
      </c>
      <c r="P5" s="7">
        <f t="shared" si="0"/>
        <v>0.8571428571428571</v>
      </c>
    </row>
    <row r="6" spans="1:17" x14ac:dyDescent="0.25">
      <c r="A6">
        <v>2021</v>
      </c>
      <c r="B6" t="s">
        <v>23</v>
      </c>
      <c r="C6" t="s">
        <v>25</v>
      </c>
      <c r="D6" t="s">
        <v>16</v>
      </c>
      <c r="E6">
        <v>0</v>
      </c>
      <c r="F6" t="s">
        <v>46</v>
      </c>
      <c r="G6" t="s">
        <v>21</v>
      </c>
      <c r="H6">
        <f>SUM($E5:$E7)</f>
        <v>14</v>
      </c>
      <c r="I6" s="14">
        <f>IFERROR(E5/(E5+E7),0)</f>
        <v>0.8571428571428571</v>
      </c>
      <c r="J6" s="14">
        <f>IFERROR((E5+E6)/H5,0)</f>
        <v>0.8571428571428571</v>
      </c>
      <c r="K6" s="14">
        <v>0.9</v>
      </c>
      <c r="L6" t="s">
        <v>15</v>
      </c>
      <c r="M6" t="s">
        <v>19</v>
      </c>
      <c r="N6">
        <f>IF(L5="Y",(E5+E7),E5)</f>
        <v>12</v>
      </c>
      <c r="O6" s="8">
        <v>44834</v>
      </c>
      <c r="P6" s="7">
        <f t="shared" si="0"/>
        <v>0</v>
      </c>
    </row>
    <row r="7" spans="1:17" x14ac:dyDescent="0.25">
      <c r="A7">
        <v>2021</v>
      </c>
      <c r="B7" t="s">
        <v>23</v>
      </c>
      <c r="C7" t="s">
        <v>25</v>
      </c>
      <c r="D7" t="s">
        <v>17</v>
      </c>
      <c r="E7">
        <v>2</v>
      </c>
      <c r="F7" t="s">
        <v>46</v>
      </c>
      <c r="G7" t="s">
        <v>21</v>
      </c>
      <c r="H7">
        <f>SUM($E5:$E7)</f>
        <v>14</v>
      </c>
      <c r="I7" s="14">
        <f>IFERROR(E5/(E5+E7),0)</f>
        <v>0.8571428571428571</v>
      </c>
      <c r="J7" s="14">
        <f>IFERROR((E5+E6)/H5,0)</f>
        <v>0.8571428571428571</v>
      </c>
      <c r="K7" s="14">
        <v>0.9</v>
      </c>
      <c r="L7" t="s">
        <v>15</v>
      </c>
      <c r="M7" t="s">
        <v>19</v>
      </c>
      <c r="N7">
        <f>IF(L5="Y",(E5+E7),E5)</f>
        <v>12</v>
      </c>
      <c r="O7" s="8">
        <v>44834</v>
      </c>
      <c r="P7" s="7">
        <f t="shared" si="0"/>
        <v>0.14285714285714285</v>
      </c>
    </row>
    <row r="8" spans="1:17" x14ac:dyDescent="0.25">
      <c r="A8">
        <v>2021</v>
      </c>
      <c r="B8" t="s">
        <v>23</v>
      </c>
      <c r="C8" t="s">
        <v>26</v>
      </c>
      <c r="D8" t="s">
        <v>14</v>
      </c>
      <c r="E8">
        <v>257</v>
      </c>
      <c r="F8" t="s">
        <v>46</v>
      </c>
      <c r="G8" t="s">
        <v>21</v>
      </c>
      <c r="H8">
        <f>SUM($E8:$E10)</f>
        <v>275</v>
      </c>
      <c r="I8" s="14">
        <f>IFERROR(E8/(E8+E10),0)</f>
        <v>0.93454545454545457</v>
      </c>
      <c r="J8" s="14">
        <f>IFERROR((E8+E9)/H8,0)</f>
        <v>0.93454545454545457</v>
      </c>
      <c r="K8" s="14">
        <v>0.9</v>
      </c>
      <c r="L8" t="s">
        <v>15</v>
      </c>
      <c r="M8" t="s">
        <v>18</v>
      </c>
      <c r="N8">
        <f>IF(L8="Y",(E8+E10),E8)</f>
        <v>257</v>
      </c>
      <c r="O8" s="8">
        <v>44834</v>
      </c>
      <c r="P8" s="7">
        <f t="shared" si="0"/>
        <v>0.93454545454545457</v>
      </c>
    </row>
    <row r="9" spans="1:17" x14ac:dyDescent="0.25">
      <c r="A9">
        <v>2021</v>
      </c>
      <c r="B9" t="s">
        <v>23</v>
      </c>
      <c r="C9" t="s">
        <v>26</v>
      </c>
      <c r="D9" t="s">
        <v>16</v>
      </c>
      <c r="E9">
        <v>0</v>
      </c>
      <c r="F9" t="s">
        <v>46</v>
      </c>
      <c r="G9" t="s">
        <v>21</v>
      </c>
      <c r="H9">
        <f>SUM($E8:$E10)</f>
        <v>275</v>
      </c>
      <c r="I9" s="14">
        <f>IFERROR(E8/(E8+E10),0)</f>
        <v>0.93454545454545457</v>
      </c>
      <c r="J9" s="14">
        <f>IFERROR((E8+E9)/H8,0)</f>
        <v>0.93454545454545457</v>
      </c>
      <c r="K9" s="14">
        <v>0.9</v>
      </c>
      <c r="L9" t="s">
        <v>15</v>
      </c>
      <c r="M9" t="s">
        <v>18</v>
      </c>
      <c r="N9">
        <f>IF(L8="Y",(E8+E10),E8)</f>
        <v>257</v>
      </c>
      <c r="O9" s="8">
        <v>44834</v>
      </c>
      <c r="P9" s="7">
        <f t="shared" si="0"/>
        <v>0</v>
      </c>
    </row>
    <row r="10" spans="1:17" x14ac:dyDescent="0.25">
      <c r="A10">
        <v>2021</v>
      </c>
      <c r="B10" t="s">
        <v>23</v>
      </c>
      <c r="C10" t="s">
        <v>26</v>
      </c>
      <c r="D10" t="s">
        <v>17</v>
      </c>
      <c r="E10">
        <v>18</v>
      </c>
      <c r="F10" t="s">
        <v>46</v>
      </c>
      <c r="G10" t="s">
        <v>21</v>
      </c>
      <c r="H10">
        <f>SUM($E8:$E10)</f>
        <v>275</v>
      </c>
      <c r="I10" s="14">
        <f>IFERROR(E8/(E8+E10),0)</f>
        <v>0.93454545454545457</v>
      </c>
      <c r="J10" s="14">
        <f>IFERROR((E8+E9)/H8,0)</f>
        <v>0.93454545454545457</v>
      </c>
      <c r="K10" s="14">
        <v>0.9</v>
      </c>
      <c r="L10" t="s">
        <v>15</v>
      </c>
      <c r="M10" t="s">
        <v>18</v>
      </c>
      <c r="N10">
        <f>IF(L8="Y",(E8+E10),E8)</f>
        <v>257</v>
      </c>
      <c r="O10" s="8">
        <v>44834</v>
      </c>
      <c r="P10" s="7">
        <f t="shared" si="0"/>
        <v>6.545454545454546E-2</v>
      </c>
    </row>
    <row r="11" spans="1:17" x14ac:dyDescent="0.25">
      <c r="A11">
        <v>2021</v>
      </c>
      <c r="B11" t="s">
        <v>23</v>
      </c>
      <c r="C11" t="s">
        <v>27</v>
      </c>
      <c r="D11" t="s">
        <v>14</v>
      </c>
      <c r="E11">
        <v>202</v>
      </c>
      <c r="F11" t="s">
        <v>46</v>
      </c>
      <c r="G11" t="s">
        <v>28</v>
      </c>
      <c r="H11">
        <f>SUM($E11:$E13)</f>
        <v>211</v>
      </c>
      <c r="I11" s="14">
        <f>IFERROR(E11/(E11+E13),0)</f>
        <v>0.95734597156398105</v>
      </c>
      <c r="J11" s="14">
        <f>IFERROR((E11+E12)/H11,0)</f>
        <v>0.95734597156398105</v>
      </c>
      <c r="K11" s="14">
        <v>0.9</v>
      </c>
      <c r="L11" t="s">
        <v>15</v>
      </c>
      <c r="M11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1">
        <f>IF(L11="Y",(E11+E13),E11)</f>
        <v>202</v>
      </c>
      <c r="O11" s="8">
        <v>44834</v>
      </c>
      <c r="P11" s="7">
        <f t="shared" si="0"/>
        <v>0.95734597156398105</v>
      </c>
    </row>
    <row r="12" spans="1:17" x14ac:dyDescent="0.25">
      <c r="A12">
        <v>2021</v>
      </c>
      <c r="B12" t="s">
        <v>23</v>
      </c>
      <c r="C12" t="s">
        <v>27</v>
      </c>
      <c r="D12" t="s">
        <v>16</v>
      </c>
      <c r="E12">
        <v>0</v>
      </c>
      <c r="F12" t="s">
        <v>46</v>
      </c>
      <c r="G12" t="s">
        <v>28</v>
      </c>
      <c r="H12">
        <f>SUM($E11:$E13)</f>
        <v>211</v>
      </c>
      <c r="I12" s="14">
        <f>IFERROR(E11/(E11+E13),0)</f>
        <v>0.95734597156398105</v>
      </c>
      <c r="J12" s="14">
        <f>IFERROR((E11+E12)/H11,0)</f>
        <v>0.95734597156398105</v>
      </c>
      <c r="K12" s="14">
        <v>0.9</v>
      </c>
      <c r="L12" t="s">
        <v>15</v>
      </c>
      <c r="M12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2">
        <f>IF(L11="Y",(E11+E13),E11)</f>
        <v>202</v>
      </c>
      <c r="O12" s="8">
        <v>44834</v>
      </c>
      <c r="P12" s="7">
        <f t="shared" si="0"/>
        <v>0</v>
      </c>
    </row>
    <row r="13" spans="1:17" x14ac:dyDescent="0.25">
      <c r="A13">
        <v>2021</v>
      </c>
      <c r="B13" t="s">
        <v>23</v>
      </c>
      <c r="C13" t="s">
        <v>27</v>
      </c>
      <c r="D13" t="s">
        <v>17</v>
      </c>
      <c r="E13">
        <v>9</v>
      </c>
      <c r="F13" t="s">
        <v>46</v>
      </c>
      <c r="G13" t="s">
        <v>28</v>
      </c>
      <c r="H13">
        <f>SUM($E11:$E13)</f>
        <v>211</v>
      </c>
      <c r="I13" s="14">
        <f>IFERROR(E11/(E11+E13),0)</f>
        <v>0.95734597156398105</v>
      </c>
      <c r="J13" s="14">
        <f>IFERROR((E11+E12)/H11,0)</f>
        <v>0.95734597156398105</v>
      </c>
      <c r="K13" s="14">
        <v>0.9</v>
      </c>
      <c r="L13" t="s">
        <v>15</v>
      </c>
      <c r="M13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3">
        <f>IF(L11="Y",(E11+E13),E11)</f>
        <v>202</v>
      </c>
      <c r="O13" s="8">
        <v>44834</v>
      </c>
      <c r="P13" s="7">
        <f t="shared" si="0"/>
        <v>4.2654028436018961E-2</v>
      </c>
    </row>
    <row r="14" spans="1:17" x14ac:dyDescent="0.25">
      <c r="A14">
        <v>2021</v>
      </c>
      <c r="B14" t="s">
        <v>23</v>
      </c>
      <c r="C14" t="s">
        <v>29</v>
      </c>
      <c r="D14" t="s">
        <v>14</v>
      </c>
      <c r="E14">
        <v>214</v>
      </c>
      <c r="F14" t="s">
        <v>46</v>
      </c>
      <c r="G14" t="s">
        <v>30</v>
      </c>
      <c r="H14">
        <f>SUM($E14:$E16)</f>
        <v>223</v>
      </c>
      <c r="I14" s="14">
        <f>IFERROR(E14/(E14+E16),0)</f>
        <v>0.95964125560538116</v>
      </c>
      <c r="J14" s="14">
        <f>IFERROR((E14+E15)/H14,0)</f>
        <v>0.95964125560538116</v>
      </c>
      <c r="K14" s="14">
        <v>0.9</v>
      </c>
      <c r="L14" t="s">
        <v>15</v>
      </c>
      <c r="M14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4">
        <f>IF(L14="Y",(E14+E16),E14)</f>
        <v>214</v>
      </c>
      <c r="O14" s="8">
        <v>44834</v>
      </c>
      <c r="P14" s="7">
        <f t="shared" si="0"/>
        <v>0.95964125560538116</v>
      </c>
    </row>
    <row r="15" spans="1:17" x14ac:dyDescent="0.25">
      <c r="A15">
        <v>2021</v>
      </c>
      <c r="B15" t="s">
        <v>23</v>
      </c>
      <c r="C15" t="s">
        <v>29</v>
      </c>
      <c r="D15" t="s">
        <v>16</v>
      </c>
      <c r="E15">
        <v>0</v>
      </c>
      <c r="F15" t="s">
        <v>46</v>
      </c>
      <c r="G15" t="s">
        <v>30</v>
      </c>
      <c r="H15">
        <f>SUM($E14:$E16)</f>
        <v>223</v>
      </c>
      <c r="I15" s="14">
        <f>IFERROR(E14/(E14+E16),0)</f>
        <v>0.95964125560538116</v>
      </c>
      <c r="J15" s="14">
        <f>IFERROR((E14+E15)/H14,0)</f>
        <v>0.95964125560538116</v>
      </c>
      <c r="K15" s="14">
        <v>0.9</v>
      </c>
      <c r="L15" t="s">
        <v>15</v>
      </c>
      <c r="M15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5">
        <f>IF(L14="Y",(E14+E16),E14)</f>
        <v>214</v>
      </c>
      <c r="O15" s="8">
        <v>44834</v>
      </c>
      <c r="P15" s="7">
        <f t="shared" si="0"/>
        <v>0</v>
      </c>
    </row>
    <row r="16" spans="1:17" x14ac:dyDescent="0.25">
      <c r="A16">
        <v>2021</v>
      </c>
      <c r="B16" t="s">
        <v>23</v>
      </c>
      <c r="C16" t="s">
        <v>29</v>
      </c>
      <c r="D16" t="s">
        <v>17</v>
      </c>
      <c r="E16">
        <v>9</v>
      </c>
      <c r="F16" t="s">
        <v>46</v>
      </c>
      <c r="G16" t="s">
        <v>30</v>
      </c>
      <c r="H16">
        <f>SUM($E14:$E16)</f>
        <v>223</v>
      </c>
      <c r="I16" s="14">
        <f>IFERROR(E14/(E14+E16),0)</f>
        <v>0.95964125560538116</v>
      </c>
      <c r="J16" s="14">
        <f>IFERROR((E14+E15)/H14,0)</f>
        <v>0.95964125560538116</v>
      </c>
      <c r="K16" s="14">
        <v>0.9</v>
      </c>
      <c r="L16" t="s">
        <v>15</v>
      </c>
      <c r="M16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6">
        <f>IF(L14="Y",(E14+E16),E14)</f>
        <v>214</v>
      </c>
      <c r="O16" s="8">
        <v>44834</v>
      </c>
      <c r="P16" s="7">
        <f t="shared" si="0"/>
        <v>4.0358744394618833E-2</v>
      </c>
    </row>
    <row r="17" spans="1:16" x14ac:dyDescent="0.25">
      <c r="A17">
        <v>2021</v>
      </c>
      <c r="B17" t="s">
        <v>23</v>
      </c>
      <c r="C17" t="s">
        <v>31</v>
      </c>
      <c r="D17" t="s">
        <v>14</v>
      </c>
      <c r="E17">
        <v>144</v>
      </c>
      <c r="F17" t="s">
        <v>46</v>
      </c>
      <c r="G17" t="s">
        <v>32</v>
      </c>
      <c r="H17">
        <f>SUM($E17:$E19)</f>
        <v>150</v>
      </c>
      <c r="I17" s="14">
        <f>IFERROR(E17/(E17+E19),0)</f>
        <v>0.96</v>
      </c>
      <c r="J17" s="14">
        <f>IFERROR((E17+E18)/H17,0)</f>
        <v>0.96</v>
      </c>
      <c r="K17" s="14">
        <v>0.9</v>
      </c>
      <c r="L17" t="s">
        <v>15</v>
      </c>
      <c r="M17" t="s">
        <v>18</v>
      </c>
      <c r="N17">
        <f>IF(L17="Y",(E17+E19),E17)</f>
        <v>144</v>
      </c>
      <c r="O17" s="8">
        <v>44834</v>
      </c>
      <c r="P17" s="7">
        <f t="shared" si="0"/>
        <v>0.96</v>
      </c>
    </row>
    <row r="18" spans="1:16" x14ac:dyDescent="0.25">
      <c r="A18">
        <v>2021</v>
      </c>
      <c r="B18" t="s">
        <v>23</v>
      </c>
      <c r="C18" t="s">
        <v>31</v>
      </c>
      <c r="D18" t="s">
        <v>16</v>
      </c>
      <c r="E18">
        <v>0</v>
      </c>
      <c r="F18" t="s">
        <v>46</v>
      </c>
      <c r="G18" t="s">
        <v>32</v>
      </c>
      <c r="H18">
        <f>SUM($E17:$E19)</f>
        <v>150</v>
      </c>
      <c r="I18" s="14">
        <f>IFERROR(E17/(E17+E19),0)</f>
        <v>0.96</v>
      </c>
      <c r="J18" s="14">
        <f>IFERROR((E17+E18)/H17,0)</f>
        <v>0.96</v>
      </c>
      <c r="K18" s="14">
        <v>0.9</v>
      </c>
      <c r="L18" t="s">
        <v>15</v>
      </c>
      <c r="M18" t="s">
        <v>18</v>
      </c>
      <c r="N18">
        <f>IF(L17="Y",(E17+E19),E17)</f>
        <v>144</v>
      </c>
      <c r="O18" s="8">
        <v>44834</v>
      </c>
      <c r="P18" s="7">
        <f t="shared" si="0"/>
        <v>0</v>
      </c>
    </row>
    <row r="19" spans="1:16" x14ac:dyDescent="0.25">
      <c r="A19">
        <v>2021</v>
      </c>
      <c r="B19" t="s">
        <v>23</v>
      </c>
      <c r="C19" t="s">
        <v>31</v>
      </c>
      <c r="D19" t="s">
        <v>17</v>
      </c>
      <c r="E19">
        <v>6</v>
      </c>
      <c r="F19" t="s">
        <v>46</v>
      </c>
      <c r="G19" t="s">
        <v>32</v>
      </c>
      <c r="H19">
        <f>SUM($E17:$E19)</f>
        <v>150</v>
      </c>
      <c r="I19" s="14">
        <f>IFERROR(E17/(E17+E19),0)</f>
        <v>0.96</v>
      </c>
      <c r="J19" s="14">
        <f>IFERROR((E17+E18)/H17,0)</f>
        <v>0.96</v>
      </c>
      <c r="K19" s="14">
        <v>0.9</v>
      </c>
      <c r="L19" t="s">
        <v>15</v>
      </c>
      <c r="M19" t="s">
        <v>18</v>
      </c>
      <c r="N19">
        <f>IF(L17="Y",(E17+E19),E17)</f>
        <v>144</v>
      </c>
      <c r="O19" s="8">
        <v>44834</v>
      </c>
      <c r="P19" s="7">
        <f t="shared" si="0"/>
        <v>0.04</v>
      </c>
    </row>
    <row r="20" spans="1:16" x14ac:dyDescent="0.25">
      <c r="A20">
        <v>2022</v>
      </c>
      <c r="B20" t="s">
        <v>23</v>
      </c>
      <c r="C20" t="s">
        <v>24</v>
      </c>
      <c r="D20" t="s">
        <v>14</v>
      </c>
      <c r="E20">
        <v>33</v>
      </c>
      <c r="F20" t="s">
        <v>46</v>
      </c>
      <c r="G20" t="s">
        <v>22</v>
      </c>
      <c r="H20">
        <f>SUM($E20:$E22)</f>
        <v>59</v>
      </c>
      <c r="I20" s="14">
        <f>IFERROR(E20/(E20+E22),0)</f>
        <v>0.55932203389830504</v>
      </c>
      <c r="J20" s="14">
        <f>IFERROR((E20+E21)/H20,0)</f>
        <v>0.55932203389830504</v>
      </c>
      <c r="K20" s="14">
        <v>0.9</v>
      </c>
      <c r="L20" t="s">
        <v>15</v>
      </c>
      <c r="M20" t="s">
        <v>19</v>
      </c>
      <c r="N20">
        <f>IF(L20="Y",(E20+E22),E20)</f>
        <v>33</v>
      </c>
      <c r="O20" s="8">
        <v>45199</v>
      </c>
      <c r="P20" s="7">
        <f t="shared" si="0"/>
        <v>0.55932203389830504</v>
      </c>
    </row>
    <row r="21" spans="1:16" x14ac:dyDescent="0.25">
      <c r="A21">
        <v>2022</v>
      </c>
      <c r="B21" t="s">
        <v>23</v>
      </c>
      <c r="C21" t="s">
        <v>24</v>
      </c>
      <c r="D21" t="s">
        <v>16</v>
      </c>
      <c r="E21">
        <v>0</v>
      </c>
      <c r="F21" t="s">
        <v>46</v>
      </c>
      <c r="G21" t="s">
        <v>22</v>
      </c>
      <c r="H21">
        <f>SUM($E20:$E22)</f>
        <v>59</v>
      </c>
      <c r="I21" s="14">
        <f>IFERROR(E20/(E20+E22),0)</f>
        <v>0.55932203389830504</v>
      </c>
      <c r="J21" s="14">
        <f>IFERROR((E20+E21)/H20,0)</f>
        <v>0.55932203389830504</v>
      </c>
      <c r="K21" s="14">
        <v>0.9</v>
      </c>
      <c r="L21" t="s">
        <v>15</v>
      </c>
      <c r="M21" t="s">
        <v>19</v>
      </c>
      <c r="N21">
        <f>IF(L20="Y",(E20+E22),E20)</f>
        <v>33</v>
      </c>
      <c r="O21" s="8">
        <v>45199</v>
      </c>
      <c r="P21" s="7">
        <f t="shared" si="0"/>
        <v>0</v>
      </c>
    </row>
    <row r="22" spans="1:16" x14ac:dyDescent="0.25">
      <c r="A22">
        <v>2022</v>
      </c>
      <c r="B22" t="s">
        <v>23</v>
      </c>
      <c r="C22" t="s">
        <v>24</v>
      </c>
      <c r="D22" t="s">
        <v>17</v>
      </c>
      <c r="E22">
        <v>26</v>
      </c>
      <c r="F22" t="s">
        <v>46</v>
      </c>
      <c r="G22" t="s">
        <v>22</v>
      </c>
      <c r="H22">
        <f>SUM($E20:$E22)</f>
        <v>59</v>
      </c>
      <c r="I22" s="14">
        <f>IFERROR(E20/(E20+E22),0)</f>
        <v>0.55932203389830504</v>
      </c>
      <c r="J22" s="14">
        <f>IFERROR((E20+E21)/H20,0)</f>
        <v>0.55932203389830504</v>
      </c>
      <c r="K22" s="14">
        <v>0.9</v>
      </c>
      <c r="L22" t="s">
        <v>15</v>
      </c>
      <c r="M22" t="s">
        <v>19</v>
      </c>
      <c r="N22">
        <f>IF(L20="Y",(E20+E22),E20)</f>
        <v>33</v>
      </c>
      <c r="O22" s="8">
        <v>45199</v>
      </c>
      <c r="P22" s="7">
        <f t="shared" si="0"/>
        <v>0.44067796610169491</v>
      </c>
    </row>
    <row r="23" spans="1:16" x14ac:dyDescent="0.25">
      <c r="A23">
        <v>2022</v>
      </c>
      <c r="B23" t="s">
        <v>23</v>
      </c>
      <c r="C23" t="s">
        <v>25</v>
      </c>
      <c r="D23" t="s">
        <v>14</v>
      </c>
      <c r="E23">
        <v>9</v>
      </c>
      <c r="F23" t="s">
        <v>46</v>
      </c>
      <c r="G23" t="s">
        <v>21</v>
      </c>
      <c r="H23">
        <f>SUM($E23:$E25)</f>
        <v>12</v>
      </c>
      <c r="I23" s="14">
        <f>IFERROR(E23/(E23+E25),0)</f>
        <v>0.75</v>
      </c>
      <c r="J23" s="14">
        <f>IFERROR((E23+E24)/H23,0)</f>
        <v>0.75</v>
      </c>
      <c r="K23" s="14">
        <v>0.9</v>
      </c>
      <c r="L23" t="s">
        <v>15</v>
      </c>
      <c r="M23" t="s">
        <v>19</v>
      </c>
      <c r="N23">
        <f>IF(L23="Y",(E23+E25),E23)</f>
        <v>9</v>
      </c>
      <c r="O23" s="8">
        <v>45199</v>
      </c>
      <c r="P23" s="7">
        <f t="shared" si="0"/>
        <v>0.75</v>
      </c>
    </row>
    <row r="24" spans="1:16" x14ac:dyDescent="0.25">
      <c r="A24">
        <v>2022</v>
      </c>
      <c r="B24" t="s">
        <v>23</v>
      </c>
      <c r="C24" t="s">
        <v>25</v>
      </c>
      <c r="D24" t="s">
        <v>16</v>
      </c>
      <c r="E24">
        <v>0</v>
      </c>
      <c r="F24" t="s">
        <v>46</v>
      </c>
      <c r="G24" t="s">
        <v>21</v>
      </c>
      <c r="H24">
        <f>SUM($E23:$E25)</f>
        <v>12</v>
      </c>
      <c r="I24" s="14">
        <f>IFERROR(E23/(E23+E25),0)</f>
        <v>0.75</v>
      </c>
      <c r="J24" s="14">
        <f>IFERROR((E23+E24)/H23,0)</f>
        <v>0.75</v>
      </c>
      <c r="K24" s="14">
        <v>0.9</v>
      </c>
      <c r="L24" t="s">
        <v>15</v>
      </c>
      <c r="M24" t="s">
        <v>19</v>
      </c>
      <c r="N24">
        <f>IF(L23="Y",(E23+E25),E23)</f>
        <v>9</v>
      </c>
      <c r="O24" s="8">
        <v>45199</v>
      </c>
      <c r="P24" s="7">
        <f t="shared" si="0"/>
        <v>0</v>
      </c>
    </row>
    <row r="25" spans="1:16" x14ac:dyDescent="0.25">
      <c r="A25">
        <v>2022</v>
      </c>
      <c r="B25" t="s">
        <v>23</v>
      </c>
      <c r="C25" t="s">
        <v>25</v>
      </c>
      <c r="D25" t="s">
        <v>17</v>
      </c>
      <c r="E25">
        <v>3</v>
      </c>
      <c r="F25" t="s">
        <v>46</v>
      </c>
      <c r="G25" t="s">
        <v>21</v>
      </c>
      <c r="H25">
        <f>SUM($E23:$E25)</f>
        <v>12</v>
      </c>
      <c r="I25" s="14">
        <f>IFERROR(E23/(E23+E25),0)</f>
        <v>0.75</v>
      </c>
      <c r="J25" s="14">
        <f>IFERROR((E23+E24)/H23,0)</f>
        <v>0.75</v>
      </c>
      <c r="K25" s="14">
        <v>0.9</v>
      </c>
      <c r="L25" t="s">
        <v>15</v>
      </c>
      <c r="M25" t="s">
        <v>19</v>
      </c>
      <c r="N25">
        <f>IF(L23="Y",(E23+E25),E23)</f>
        <v>9</v>
      </c>
      <c r="O25" s="8">
        <v>45199</v>
      </c>
      <c r="P25" s="7">
        <f t="shared" si="0"/>
        <v>0.25</v>
      </c>
    </row>
    <row r="26" spans="1:16" x14ac:dyDescent="0.25">
      <c r="A26">
        <v>2022</v>
      </c>
      <c r="B26" t="s">
        <v>23</v>
      </c>
      <c r="C26" t="s">
        <v>26</v>
      </c>
      <c r="D26" t="s">
        <v>14</v>
      </c>
      <c r="E26">
        <v>304</v>
      </c>
      <c r="F26" t="s">
        <v>46</v>
      </c>
      <c r="G26" t="s">
        <v>21</v>
      </c>
      <c r="H26">
        <f>SUM($E26:$E28)</f>
        <v>344</v>
      </c>
      <c r="I26" s="14">
        <f>IFERROR(E26/(E26+E28),0)</f>
        <v>0.88372093023255816</v>
      </c>
      <c r="J26" s="14">
        <f>IFERROR((E26+E27)/H26,0)</f>
        <v>0.88372093023255816</v>
      </c>
      <c r="K26" s="14">
        <v>0.9</v>
      </c>
      <c r="L26" t="str">
        <f>IF(A26&gt;2022,"Y","N")</f>
        <v>N</v>
      </c>
      <c r="M26" t="s">
        <v>19</v>
      </c>
      <c r="N26">
        <f>IF(L26="Y",(E26+E28),E26)</f>
        <v>304</v>
      </c>
      <c r="O26" s="8">
        <v>45199</v>
      </c>
      <c r="P26" s="7">
        <f t="shared" si="0"/>
        <v>0.88372093023255816</v>
      </c>
    </row>
    <row r="27" spans="1:16" x14ac:dyDescent="0.25">
      <c r="A27">
        <v>2022</v>
      </c>
      <c r="B27" t="s">
        <v>23</v>
      </c>
      <c r="C27" t="s">
        <v>26</v>
      </c>
      <c r="D27" t="s">
        <v>16</v>
      </c>
      <c r="E27">
        <v>0</v>
      </c>
      <c r="F27" t="s">
        <v>46</v>
      </c>
      <c r="G27" t="s">
        <v>21</v>
      </c>
      <c r="H27">
        <f>SUM($E26:$E28)</f>
        <v>344</v>
      </c>
      <c r="I27" s="14">
        <f>IFERROR(E26/(E26+E28),0)</f>
        <v>0.88372093023255816</v>
      </c>
      <c r="J27" s="14">
        <f>IFERROR((E26+E27)/H26,0)</f>
        <v>0.88372093023255816</v>
      </c>
      <c r="K27" s="14">
        <v>0.9</v>
      </c>
      <c r="L27" t="str">
        <f>IF(A27&gt;2022,"Y","N")</f>
        <v>N</v>
      </c>
      <c r="M27" t="s">
        <v>19</v>
      </c>
      <c r="N27">
        <f>IF(L26="Y",(E26+E28),E26)</f>
        <v>304</v>
      </c>
      <c r="O27" s="8">
        <v>45199</v>
      </c>
      <c r="P27" s="7">
        <f t="shared" si="0"/>
        <v>0</v>
      </c>
    </row>
    <row r="28" spans="1:16" x14ac:dyDescent="0.25">
      <c r="A28">
        <v>2022</v>
      </c>
      <c r="B28" t="s">
        <v>23</v>
      </c>
      <c r="C28" t="s">
        <v>26</v>
      </c>
      <c r="D28" t="s">
        <v>17</v>
      </c>
      <c r="E28">
        <v>40</v>
      </c>
      <c r="F28" t="s">
        <v>46</v>
      </c>
      <c r="G28" t="s">
        <v>21</v>
      </c>
      <c r="H28">
        <f>SUM($E26:$E28)</f>
        <v>344</v>
      </c>
      <c r="I28" s="14">
        <f>IFERROR(E26/(E26+E28),0)</f>
        <v>0.88372093023255816</v>
      </c>
      <c r="J28" s="14">
        <f>IFERROR((E26+E27)/H26,0)</f>
        <v>0.88372093023255816</v>
      </c>
      <c r="K28" s="14">
        <v>0.9</v>
      </c>
      <c r="L28" t="str">
        <f>IF(A28&gt;2022,"Y","N")</f>
        <v>N</v>
      </c>
      <c r="M28" t="s">
        <v>19</v>
      </c>
      <c r="N28">
        <f>IF(L26="Y",(E26+E28),E26)</f>
        <v>304</v>
      </c>
      <c r="O28" s="8">
        <v>45199</v>
      </c>
      <c r="P28" s="7">
        <f t="shared" si="0"/>
        <v>0.11627906976744186</v>
      </c>
    </row>
    <row r="29" spans="1:16" x14ac:dyDescent="0.25">
      <c r="A29">
        <v>2022</v>
      </c>
      <c r="B29" t="s">
        <v>23</v>
      </c>
      <c r="C29" t="s">
        <v>27</v>
      </c>
      <c r="D29" t="s">
        <v>14</v>
      </c>
      <c r="E29">
        <v>69</v>
      </c>
      <c r="F29" t="s">
        <v>46</v>
      </c>
      <c r="G29" t="s">
        <v>28</v>
      </c>
      <c r="H29">
        <f>SUM($E29:$E31)</f>
        <v>188</v>
      </c>
      <c r="I29" s="14">
        <f>IFERROR(E29/(E29+E31),0)</f>
        <v>0.36702127659574468</v>
      </c>
      <c r="J29" s="14">
        <f>IFERROR((E29+E30)/H29,0)</f>
        <v>0.36702127659574468</v>
      </c>
      <c r="K29" s="14">
        <v>0.9</v>
      </c>
      <c r="L29" t="s">
        <v>15</v>
      </c>
      <c r="M29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Not Met</v>
      </c>
      <c r="N29">
        <f>IF(L29="Y",(E29+E31),E29)</f>
        <v>69</v>
      </c>
      <c r="O29" s="8">
        <v>45199</v>
      </c>
      <c r="P29" s="7">
        <f t="shared" si="0"/>
        <v>0.36702127659574468</v>
      </c>
    </row>
    <row r="30" spans="1:16" x14ac:dyDescent="0.25">
      <c r="A30">
        <v>2022</v>
      </c>
      <c r="B30" t="s">
        <v>23</v>
      </c>
      <c r="C30" t="s">
        <v>27</v>
      </c>
      <c r="D30" t="s">
        <v>16</v>
      </c>
      <c r="E30">
        <v>0</v>
      </c>
      <c r="F30" t="s">
        <v>46</v>
      </c>
      <c r="G30" t="s">
        <v>28</v>
      </c>
      <c r="H30">
        <f>SUM($E29:$E31)</f>
        <v>188</v>
      </c>
      <c r="I30" s="14">
        <f>IFERROR(E29/(E29+E31),0)</f>
        <v>0.36702127659574468</v>
      </c>
      <c r="J30" s="14">
        <f>IFERROR((E29+E30)/H29,0)</f>
        <v>0.36702127659574468</v>
      </c>
      <c r="K30" s="14">
        <v>0.9</v>
      </c>
      <c r="L30" t="s">
        <v>15</v>
      </c>
      <c r="M30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Not Met</v>
      </c>
      <c r="N30">
        <f>IF(L29="Y",(E29+E31),E29)</f>
        <v>69</v>
      </c>
      <c r="O30" s="8">
        <v>45199</v>
      </c>
      <c r="P30" s="7">
        <f t="shared" si="0"/>
        <v>0</v>
      </c>
    </row>
    <row r="31" spans="1:16" x14ac:dyDescent="0.25">
      <c r="A31">
        <v>2022</v>
      </c>
      <c r="B31" t="s">
        <v>23</v>
      </c>
      <c r="C31" t="s">
        <v>27</v>
      </c>
      <c r="D31" t="s">
        <v>17</v>
      </c>
      <c r="E31">
        <v>119</v>
      </c>
      <c r="F31" t="s">
        <v>46</v>
      </c>
      <c r="G31" t="s">
        <v>28</v>
      </c>
      <c r="H31">
        <f>SUM($E29:$E31)</f>
        <v>188</v>
      </c>
      <c r="I31" s="14">
        <f>IFERROR(E29/(E29+E31),0)</f>
        <v>0.36702127659574468</v>
      </c>
      <c r="J31" s="14">
        <f>IFERROR((E29+E30)/H29,0)</f>
        <v>0.36702127659574468</v>
      </c>
      <c r="K31" s="14">
        <v>0.9</v>
      </c>
      <c r="L31" t="s">
        <v>15</v>
      </c>
      <c r="M31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Not Met</v>
      </c>
      <c r="N31">
        <f>IF(L29="Y",(E29+E31),E29)</f>
        <v>69</v>
      </c>
      <c r="O31" s="8">
        <v>45199</v>
      </c>
      <c r="P31" s="7">
        <f t="shared" si="0"/>
        <v>0.63297872340425532</v>
      </c>
    </row>
    <row r="32" spans="1:16" x14ac:dyDescent="0.25">
      <c r="A32">
        <v>2022</v>
      </c>
      <c r="B32" t="s">
        <v>23</v>
      </c>
      <c r="C32" t="s">
        <v>29</v>
      </c>
      <c r="D32" t="s">
        <v>14</v>
      </c>
      <c r="E32">
        <v>199</v>
      </c>
      <c r="F32" t="s">
        <v>46</v>
      </c>
      <c r="G32" t="s">
        <v>30</v>
      </c>
      <c r="H32">
        <f>SUM($E32:$E34)</f>
        <v>206</v>
      </c>
      <c r="I32" s="14">
        <f>IFERROR(E32/(E32+E34),0)</f>
        <v>0.96601941747572817</v>
      </c>
      <c r="J32" s="14">
        <f>IFERROR((E32+E33)/H32,0)</f>
        <v>0.96601941747572817</v>
      </c>
      <c r="K32" s="14">
        <v>0.9</v>
      </c>
      <c r="L32" t="s">
        <v>15</v>
      </c>
      <c r="M32" s="6" t="str">
        <f>IF(L32="Y",IF(AND(E32=0,E33=0,E34=0),"N/A",
IF(AND(E32=0,E33&gt;0,E34=0),"Currently Meeting, Pending",
IF(AND(E32&gt;0,E33&gt;0,I32+0.005&gt;=K32),"Currently Meeting, Pending",
IF(AND(E32&gt;0,E33&gt;=0,E34&gt;=0,I34+0.005&gt;=K34),"Will Meet Goal",
IF(AND(E32&gt;=0,E33=0,E34&gt;0,J34&lt;K34),"Will Not Meet Goal",
IF(AND(E32&gt;=0,E33&gt;0,E34&gt;0,I33&lt;K33),"Currently Not Meeting, Pending",
"ERROR")))))),
IF(AND(E32=0,E33=0,E34=0),"N/A",
IF(AND(E32=0,E33&gt;0,E34=0),"Goal Met",
IF(AND(E32&gt;0,E33&gt;0,I32+0.005&gt;=K32),"Goal Met",
IF(AND(E32&gt;0,E33&gt;=0,E34&gt;=0,I34+0.005&gt;=K34),"Goal Met",
IF(AND(E32&gt;=0,E33=0,E34&gt;0,I34&lt;K34),"Goal Not Met",
IF(AND(E32&gt;=0,E33&gt;0,E34&gt;0,I33&lt;K33),"Goal Not Met","ERROR")
))))))</f>
        <v>Goal Met</v>
      </c>
      <c r="N32">
        <f>IF(L32="Y",(E32+E34),E32)</f>
        <v>199</v>
      </c>
      <c r="O32" s="8">
        <v>45199</v>
      </c>
      <c r="P32" s="7">
        <f t="shared" si="0"/>
        <v>0.96601941747572817</v>
      </c>
    </row>
    <row r="33" spans="1:16" x14ac:dyDescent="0.25">
      <c r="A33">
        <v>2022</v>
      </c>
      <c r="B33" t="s">
        <v>23</v>
      </c>
      <c r="C33" t="s">
        <v>29</v>
      </c>
      <c r="D33" t="s">
        <v>16</v>
      </c>
      <c r="E33">
        <v>0</v>
      </c>
      <c r="F33" t="s">
        <v>46</v>
      </c>
      <c r="G33" t="s">
        <v>30</v>
      </c>
      <c r="H33">
        <f>SUM($E32:$E34)</f>
        <v>206</v>
      </c>
      <c r="I33" s="14">
        <f>IFERROR(E32/(E32+E34),0)</f>
        <v>0.96601941747572817</v>
      </c>
      <c r="J33" s="14">
        <f>IFERROR((E32+E33)/H32,0)</f>
        <v>0.96601941747572817</v>
      </c>
      <c r="K33" s="14">
        <v>0.9</v>
      </c>
      <c r="L33" t="s">
        <v>15</v>
      </c>
      <c r="M33" s="6" t="str">
        <f>IF(L32="Y",IF(AND(E32=0,E33=0,E34=0),"N/A",
IF(AND(E32=0,E33&gt;0,E34=0),"Currently Meeting, Pending",
IF(AND(E32&gt;0,E33&gt;0,I32+0.005&gt;=K32),"Currently Meeting, Pending",
IF(AND(E32&gt;0,E33&gt;=0,E34&gt;=0,I34+0.005&gt;=K34),"Will Meet Goal",
IF(AND(E32&gt;=0,E33=0,E34&gt;0,J34&lt;K34),"Will Not Meet Goal",
IF(AND(E32&gt;=0,E33&gt;0,E34&gt;0,I33&lt;K33),"Currently Not Meeting, Pending",
"ERROR")))))),
IF(AND(E32=0,E33=0,E34=0),"N/A",
IF(AND(E32=0,E33&gt;0,E34=0),"Goal Met",
IF(AND(E32&gt;0,E33&gt;0,I32+0.005&gt;=K32),"Goal Met",
IF(AND(E32&gt;0,E33&gt;=0,E34&gt;=0,I34+0.005&gt;=K34),"Goal Met",
IF(AND(E32&gt;=0,E33=0,E34&gt;0,I34&lt;K34),"Goal Not Met",
IF(AND(E32&gt;=0,E33&gt;0,E34&gt;0,I33&lt;K33),"Goal Not Met","ERROR")
))))))</f>
        <v>Goal Met</v>
      </c>
      <c r="N33">
        <f>IF(L32="Y",(E32+E34),E32)</f>
        <v>199</v>
      </c>
      <c r="O33" s="8">
        <v>45199</v>
      </c>
      <c r="P33" s="7">
        <f t="shared" si="0"/>
        <v>0</v>
      </c>
    </row>
    <row r="34" spans="1:16" x14ac:dyDescent="0.25">
      <c r="A34">
        <v>2022</v>
      </c>
      <c r="B34" t="s">
        <v>23</v>
      </c>
      <c r="C34" t="s">
        <v>29</v>
      </c>
      <c r="D34" t="s">
        <v>17</v>
      </c>
      <c r="E34">
        <v>7</v>
      </c>
      <c r="F34" t="s">
        <v>46</v>
      </c>
      <c r="G34" t="s">
        <v>30</v>
      </c>
      <c r="H34">
        <f>SUM($E32:$E34)</f>
        <v>206</v>
      </c>
      <c r="I34" s="14">
        <f>IFERROR(E32/(E32+E34),0)</f>
        <v>0.96601941747572817</v>
      </c>
      <c r="J34" s="14">
        <f>IFERROR((E32+E33)/H32,0)</f>
        <v>0.96601941747572817</v>
      </c>
      <c r="K34" s="14">
        <v>0.9</v>
      </c>
      <c r="L34" t="s">
        <v>15</v>
      </c>
      <c r="M34" s="6" t="str">
        <f>IF(L32="Y",IF(AND(E32=0,E33=0,E34=0),"N/A",
IF(AND(E32=0,E33&gt;0,E34=0),"Currently Meeting, Pending",
IF(AND(E32&gt;0,E33&gt;0,I32+0.005&gt;=K32),"Currently Meeting, Pending",
IF(AND(E32&gt;0,E33&gt;=0,E34&gt;=0,I34+0.005&gt;=K34),"Will Meet Goal",
IF(AND(E32&gt;=0,E33=0,E34&gt;0,J34&lt;K34),"Will Not Meet Goal",
IF(AND(E32&gt;=0,E33&gt;0,E34&gt;0,I33&lt;K33),"Currently Not Meeting, Pending",
"ERROR")))))),
IF(AND(E32=0,E33=0,E34=0),"N/A",
IF(AND(E32=0,E33&gt;0,E34=0),"Goal Met",
IF(AND(E32&gt;0,E33&gt;0,I32+0.005&gt;=K32),"Goal Met",
IF(AND(E32&gt;0,E33&gt;=0,E34&gt;=0,I34+0.005&gt;=K34),"Goal Met",
IF(AND(E32&gt;=0,E33=0,E34&gt;0,I34&lt;K34),"Goal Not Met",
IF(AND(E32&gt;=0,E33&gt;0,E34&gt;0,I33&lt;K33),"Goal Not Met","ERROR")
))))))</f>
        <v>Goal Met</v>
      </c>
      <c r="N34">
        <f>IF(L32="Y",(E32+E34),E32)</f>
        <v>199</v>
      </c>
      <c r="O34" s="8">
        <v>45199</v>
      </c>
      <c r="P34" s="7">
        <f t="shared" ref="P34:P65" si="1">IFERROR(E34/H34,0)</f>
        <v>3.3980582524271843E-2</v>
      </c>
    </row>
    <row r="35" spans="1:16" x14ac:dyDescent="0.25">
      <c r="A35">
        <v>2022</v>
      </c>
      <c r="B35" t="s">
        <v>23</v>
      </c>
      <c r="C35" t="s">
        <v>31</v>
      </c>
      <c r="D35" t="s">
        <v>14</v>
      </c>
      <c r="E35">
        <v>159</v>
      </c>
      <c r="F35" t="s">
        <v>46</v>
      </c>
      <c r="G35" t="s">
        <v>32</v>
      </c>
      <c r="H35">
        <f>SUM($E35:$E37)</f>
        <v>167</v>
      </c>
      <c r="I35" s="14">
        <f>IFERROR(E35/(E35+E37),0)</f>
        <v>0.95209580838323349</v>
      </c>
      <c r="J35" s="14">
        <f>IFERROR((E35+E36)/H35,0)</f>
        <v>0.95209580838323349</v>
      </c>
      <c r="K35" s="14">
        <v>0.9</v>
      </c>
      <c r="L35" t="s">
        <v>15</v>
      </c>
      <c r="M35" t="s">
        <v>18</v>
      </c>
      <c r="N35">
        <f>IF(L35="Y",(E35+E37),E35)</f>
        <v>159</v>
      </c>
      <c r="O35" s="8">
        <v>45199</v>
      </c>
      <c r="P35" s="7">
        <f t="shared" si="1"/>
        <v>0.95209580838323349</v>
      </c>
    </row>
    <row r="36" spans="1:16" x14ac:dyDescent="0.25">
      <c r="A36">
        <v>2022</v>
      </c>
      <c r="B36" t="s">
        <v>23</v>
      </c>
      <c r="C36" t="s">
        <v>31</v>
      </c>
      <c r="D36" t="s">
        <v>16</v>
      </c>
      <c r="E36">
        <v>0</v>
      </c>
      <c r="F36" t="s">
        <v>46</v>
      </c>
      <c r="G36" t="s">
        <v>32</v>
      </c>
      <c r="H36">
        <f>SUM($E35:$E37)</f>
        <v>167</v>
      </c>
      <c r="I36" s="14">
        <f>IFERROR(E35/(E35+E37),0)</f>
        <v>0.95209580838323349</v>
      </c>
      <c r="J36" s="14">
        <f>IFERROR((E35+E36)/H35,0)</f>
        <v>0.95209580838323349</v>
      </c>
      <c r="K36" s="14">
        <v>0.9</v>
      </c>
      <c r="L36" t="s">
        <v>15</v>
      </c>
      <c r="M36" t="s">
        <v>18</v>
      </c>
      <c r="N36">
        <f>IF(L35="Y",(E35+E37),E35)</f>
        <v>159</v>
      </c>
      <c r="O36" s="8">
        <v>45199</v>
      </c>
      <c r="P36" s="7">
        <f t="shared" si="1"/>
        <v>0</v>
      </c>
    </row>
    <row r="37" spans="1:16" x14ac:dyDescent="0.25">
      <c r="A37">
        <v>2022</v>
      </c>
      <c r="B37" t="s">
        <v>23</v>
      </c>
      <c r="C37" t="s">
        <v>31</v>
      </c>
      <c r="D37" t="s">
        <v>17</v>
      </c>
      <c r="E37">
        <v>8</v>
      </c>
      <c r="F37" t="s">
        <v>46</v>
      </c>
      <c r="G37" t="s">
        <v>32</v>
      </c>
      <c r="H37">
        <f>SUM($E35:$E37)</f>
        <v>167</v>
      </c>
      <c r="I37" s="14">
        <f>IFERROR(E35/(E35+E37),0)</f>
        <v>0.95209580838323349</v>
      </c>
      <c r="J37" s="14">
        <f>IFERROR((E35+E36)/H35,0)</f>
        <v>0.95209580838323349</v>
      </c>
      <c r="K37" s="14">
        <v>0.9</v>
      </c>
      <c r="L37" t="s">
        <v>15</v>
      </c>
      <c r="M37" t="s">
        <v>18</v>
      </c>
      <c r="N37">
        <f>IF(L35="Y",(E35+E37),E35)</f>
        <v>159</v>
      </c>
      <c r="O37" s="8">
        <v>45199</v>
      </c>
      <c r="P37" s="7">
        <f t="shared" si="1"/>
        <v>4.790419161676647E-2</v>
      </c>
    </row>
    <row r="38" spans="1:16" x14ac:dyDescent="0.25">
      <c r="A38">
        <v>2023</v>
      </c>
      <c r="B38" t="s">
        <v>23</v>
      </c>
      <c r="C38" t="s">
        <v>33</v>
      </c>
      <c r="D38" t="s">
        <v>14</v>
      </c>
      <c r="E38">
        <v>18</v>
      </c>
      <c r="F38" t="s">
        <v>46</v>
      </c>
      <c r="G38" t="s">
        <v>22</v>
      </c>
      <c r="H38">
        <f>SUM($E38:$E40)</f>
        <v>64</v>
      </c>
      <c r="I38" s="14">
        <f>IFERROR(E38/(E38+E40),0)</f>
        <v>0.28125</v>
      </c>
      <c r="J38" s="14">
        <f>IFERROR((E38+E39)/H38,0)</f>
        <v>0.28125</v>
      </c>
      <c r="K38" s="14">
        <v>0.9</v>
      </c>
      <c r="L38" t="s">
        <v>15</v>
      </c>
      <c r="M38" t="s">
        <v>19</v>
      </c>
      <c r="N38">
        <f>IF(L38="Y",(E38+E40),E38)</f>
        <v>18</v>
      </c>
      <c r="O38" s="8">
        <v>45565</v>
      </c>
      <c r="P38" s="7">
        <f t="shared" si="1"/>
        <v>0.28125</v>
      </c>
    </row>
    <row r="39" spans="1:16" x14ac:dyDescent="0.25">
      <c r="A39">
        <v>2023</v>
      </c>
      <c r="B39" t="s">
        <v>23</v>
      </c>
      <c r="C39" t="s">
        <v>33</v>
      </c>
      <c r="D39" t="s">
        <v>16</v>
      </c>
      <c r="E39">
        <v>0</v>
      </c>
      <c r="F39" t="s">
        <v>46</v>
      </c>
      <c r="G39" t="s">
        <v>22</v>
      </c>
      <c r="H39">
        <f>SUM($E38:$E40)</f>
        <v>64</v>
      </c>
      <c r="I39" s="14">
        <f>IFERROR(E38/(E38+E40),0)</f>
        <v>0.28125</v>
      </c>
      <c r="J39" s="14">
        <f>IFERROR((E38+E39)/H38,0)</f>
        <v>0.28125</v>
      </c>
      <c r="K39" s="14">
        <v>0.9</v>
      </c>
      <c r="L39" t="s">
        <v>15</v>
      </c>
      <c r="M39" t="s">
        <v>19</v>
      </c>
      <c r="N39">
        <f>IF(L38="Y",(E38+E40),E38)</f>
        <v>18</v>
      </c>
      <c r="O39" s="8">
        <v>45565</v>
      </c>
      <c r="P39" s="7">
        <f t="shared" si="1"/>
        <v>0</v>
      </c>
    </row>
    <row r="40" spans="1:16" x14ac:dyDescent="0.25">
      <c r="A40">
        <v>2023</v>
      </c>
      <c r="B40" t="s">
        <v>23</v>
      </c>
      <c r="C40" t="s">
        <v>33</v>
      </c>
      <c r="D40" t="s">
        <v>17</v>
      </c>
      <c r="E40">
        <v>46</v>
      </c>
      <c r="F40" t="s">
        <v>46</v>
      </c>
      <c r="G40" t="s">
        <v>22</v>
      </c>
      <c r="H40">
        <f>SUM($E38:$E40)</f>
        <v>64</v>
      </c>
      <c r="I40" s="14">
        <f>IFERROR(E38/(E38+E40),0)</f>
        <v>0.28125</v>
      </c>
      <c r="J40" s="14">
        <f>IFERROR((E38+E39)/H38,0)</f>
        <v>0.28125</v>
      </c>
      <c r="K40" s="14">
        <v>0.9</v>
      </c>
      <c r="L40" t="s">
        <v>15</v>
      </c>
      <c r="M40" t="s">
        <v>19</v>
      </c>
      <c r="N40">
        <f>IF(L38="Y",(E38+E40),E38)</f>
        <v>18</v>
      </c>
      <c r="O40" s="8">
        <v>45565</v>
      </c>
      <c r="P40" s="7">
        <f t="shared" si="1"/>
        <v>0.71875</v>
      </c>
    </row>
    <row r="41" spans="1:16" x14ac:dyDescent="0.25">
      <c r="A41">
        <v>2023</v>
      </c>
      <c r="B41" t="s">
        <v>23</v>
      </c>
      <c r="C41" t="s">
        <v>25</v>
      </c>
      <c r="D41" t="s">
        <v>14</v>
      </c>
      <c r="E41">
        <v>18</v>
      </c>
      <c r="F41" t="s">
        <v>46</v>
      </c>
      <c r="G41" t="s">
        <v>21</v>
      </c>
      <c r="H41">
        <f>SUM($E41:$E43)</f>
        <v>19</v>
      </c>
      <c r="I41" s="14">
        <f>IFERROR(E41/(E41+E43),0)</f>
        <v>0.94736842105263153</v>
      </c>
      <c r="J41" s="14">
        <f>IFERROR((E41+E42)/H41,0)</f>
        <v>0.94736842105263153</v>
      </c>
      <c r="K41" s="14">
        <v>0.9</v>
      </c>
      <c r="L41" t="s">
        <v>15</v>
      </c>
      <c r="M41" t="s">
        <v>18</v>
      </c>
      <c r="N41">
        <f>IF(L41="Y",(E41+E43),E41)</f>
        <v>18</v>
      </c>
      <c r="O41" s="8">
        <v>45565</v>
      </c>
      <c r="P41" s="7">
        <f t="shared" si="1"/>
        <v>0.94736842105263153</v>
      </c>
    </row>
    <row r="42" spans="1:16" x14ac:dyDescent="0.25">
      <c r="A42">
        <v>2023</v>
      </c>
      <c r="B42" t="s">
        <v>23</v>
      </c>
      <c r="C42" t="s">
        <v>25</v>
      </c>
      <c r="D42" t="s">
        <v>16</v>
      </c>
      <c r="E42">
        <v>0</v>
      </c>
      <c r="F42" t="s">
        <v>46</v>
      </c>
      <c r="G42" t="s">
        <v>21</v>
      </c>
      <c r="H42">
        <f>SUM($E41:$E43)</f>
        <v>19</v>
      </c>
      <c r="I42" s="14">
        <f>IFERROR(E41/(E41+E43),0)</f>
        <v>0.94736842105263153</v>
      </c>
      <c r="J42" s="14">
        <f>IFERROR((E41+E42)/H41,0)</f>
        <v>0.94736842105263153</v>
      </c>
      <c r="K42" s="14">
        <v>0.9</v>
      </c>
      <c r="L42" t="s">
        <v>15</v>
      </c>
      <c r="M42" t="s">
        <v>18</v>
      </c>
      <c r="N42">
        <f>IF(L41="Y",(E41+E43),E41)</f>
        <v>18</v>
      </c>
      <c r="O42" s="8">
        <v>45565</v>
      </c>
      <c r="P42" s="7">
        <f t="shared" si="1"/>
        <v>0</v>
      </c>
    </row>
    <row r="43" spans="1:16" x14ac:dyDescent="0.25">
      <c r="A43">
        <v>2023</v>
      </c>
      <c r="B43" t="s">
        <v>23</v>
      </c>
      <c r="C43" t="s">
        <v>25</v>
      </c>
      <c r="D43" t="s">
        <v>17</v>
      </c>
      <c r="E43">
        <v>1</v>
      </c>
      <c r="F43" t="s">
        <v>46</v>
      </c>
      <c r="G43" t="s">
        <v>21</v>
      </c>
      <c r="H43">
        <f>SUM($E41:$E43)</f>
        <v>19</v>
      </c>
      <c r="I43" s="14">
        <f>IFERROR(E41/(E41+E43),0)</f>
        <v>0.94736842105263153</v>
      </c>
      <c r="J43" s="14">
        <f>IFERROR((E41+E42)/H41,0)</f>
        <v>0.94736842105263153</v>
      </c>
      <c r="K43" s="14">
        <v>0.9</v>
      </c>
      <c r="L43" t="s">
        <v>15</v>
      </c>
      <c r="M43" t="s">
        <v>18</v>
      </c>
      <c r="N43">
        <f>IF(L41="Y",(E41+E43),E41)</f>
        <v>18</v>
      </c>
      <c r="O43" s="8">
        <v>45565</v>
      </c>
      <c r="P43" s="7">
        <f t="shared" si="1"/>
        <v>5.2631578947368418E-2</v>
      </c>
    </row>
    <row r="44" spans="1:16" x14ac:dyDescent="0.25">
      <c r="A44">
        <v>2023</v>
      </c>
      <c r="B44" t="s">
        <v>23</v>
      </c>
      <c r="C44" t="s">
        <v>34</v>
      </c>
      <c r="D44" t="s">
        <v>14</v>
      </c>
      <c r="E44" s="6">
        <v>18</v>
      </c>
      <c r="F44" t="s">
        <v>47</v>
      </c>
      <c r="G44" t="s">
        <v>35</v>
      </c>
      <c r="H44">
        <f>SUM($E44:$E46)</f>
        <v>23</v>
      </c>
      <c r="I44" s="14">
        <f>IFERROR(E44/(E44+E46),0)</f>
        <v>0.78260869565217395</v>
      </c>
      <c r="J44" s="14">
        <f>IFERROR((E44+E45)/H44, "")</f>
        <v>0.78260869565217395</v>
      </c>
      <c r="K44" s="14">
        <v>0.6</v>
      </c>
      <c r="L44" t="s">
        <v>15</v>
      </c>
      <c r="M44" t="s">
        <v>18</v>
      </c>
      <c r="N44">
        <f>IF(L44="Y",(E44+E46),E44)</f>
        <v>18</v>
      </c>
      <c r="O44" s="8">
        <v>45565</v>
      </c>
      <c r="P44" s="7">
        <f t="shared" si="1"/>
        <v>0.78260869565217395</v>
      </c>
    </row>
    <row r="45" spans="1:16" x14ac:dyDescent="0.25">
      <c r="A45">
        <v>2023</v>
      </c>
      <c r="B45" t="s">
        <v>23</v>
      </c>
      <c r="C45" t="s">
        <v>34</v>
      </c>
      <c r="D45" t="s">
        <v>16</v>
      </c>
      <c r="E45" s="6">
        <v>0</v>
      </c>
      <c r="F45" t="s">
        <v>47</v>
      </c>
      <c r="G45" t="s">
        <v>35</v>
      </c>
      <c r="H45">
        <f>SUM($E44:$E46)</f>
        <v>23</v>
      </c>
      <c r="I45" s="14">
        <f>IFERROR(E44/(E44+E46),0)</f>
        <v>0.78260869565217395</v>
      </c>
      <c r="J45" s="14">
        <f>IFERROR((E44+E45)/H44, "")</f>
        <v>0.78260869565217395</v>
      </c>
      <c r="K45" s="14">
        <v>0.6</v>
      </c>
      <c r="L45" t="s">
        <v>15</v>
      </c>
      <c r="M45" t="s">
        <v>18</v>
      </c>
      <c r="N45">
        <f>IF(L44="Y",(E44+E46),E44)</f>
        <v>18</v>
      </c>
      <c r="O45" s="8">
        <v>45565</v>
      </c>
      <c r="P45" s="7">
        <f t="shared" si="1"/>
        <v>0</v>
      </c>
    </row>
    <row r="46" spans="1:16" x14ac:dyDescent="0.25">
      <c r="A46">
        <v>2023</v>
      </c>
      <c r="B46" t="s">
        <v>23</v>
      </c>
      <c r="C46" t="s">
        <v>34</v>
      </c>
      <c r="D46" t="s">
        <v>17</v>
      </c>
      <c r="E46" s="6">
        <v>5</v>
      </c>
      <c r="F46" t="s">
        <v>47</v>
      </c>
      <c r="G46" t="s">
        <v>35</v>
      </c>
      <c r="H46">
        <f>SUM($E44:$E46)</f>
        <v>23</v>
      </c>
      <c r="I46" s="14">
        <f>IFERROR(E44/(E44+E46),0)</f>
        <v>0.78260869565217395</v>
      </c>
      <c r="J46" s="14">
        <f>IFERROR((E44+E45)/H44, "")</f>
        <v>0.78260869565217395</v>
      </c>
      <c r="K46" s="14">
        <v>0.6</v>
      </c>
      <c r="L46" t="s">
        <v>15</v>
      </c>
      <c r="M46" t="s">
        <v>18</v>
      </c>
      <c r="N46">
        <f>IF(L44="Y",(E44+E46),E44)</f>
        <v>18</v>
      </c>
      <c r="O46" s="8">
        <v>45565</v>
      </c>
      <c r="P46" s="7">
        <f t="shared" si="1"/>
        <v>0.21739130434782608</v>
      </c>
    </row>
    <row r="47" spans="1:16" x14ac:dyDescent="0.25">
      <c r="A47">
        <v>2023</v>
      </c>
      <c r="B47" t="s">
        <v>23</v>
      </c>
      <c r="C47" t="s">
        <v>26</v>
      </c>
      <c r="D47" t="s">
        <v>14</v>
      </c>
      <c r="E47">
        <v>250</v>
      </c>
      <c r="F47" t="s">
        <v>46</v>
      </c>
      <c r="G47" t="s">
        <v>21</v>
      </c>
      <c r="H47">
        <f>SUM($E47:$E49)</f>
        <v>282</v>
      </c>
      <c r="I47" s="14">
        <f>IFERROR(E47/(E47+E49),0)</f>
        <v>0.88652482269503541</v>
      </c>
      <c r="J47" s="14">
        <f>IFERROR((E47+E48)/H47,0)</f>
        <v>0.88652482269503541</v>
      </c>
      <c r="K47" s="14">
        <v>0.9</v>
      </c>
      <c r="L47" t="s">
        <v>15</v>
      </c>
      <c r="M47" t="s">
        <v>19</v>
      </c>
      <c r="N47">
        <f>IF(L47="Y",(E47+E49),E47)</f>
        <v>250</v>
      </c>
      <c r="O47" s="8">
        <v>45565</v>
      </c>
      <c r="P47" s="7">
        <f t="shared" si="1"/>
        <v>0.88652482269503541</v>
      </c>
    </row>
    <row r="48" spans="1:16" x14ac:dyDescent="0.25">
      <c r="A48">
        <v>2023</v>
      </c>
      <c r="B48" t="s">
        <v>23</v>
      </c>
      <c r="C48" t="s">
        <v>26</v>
      </c>
      <c r="D48" t="s">
        <v>16</v>
      </c>
      <c r="E48">
        <v>0</v>
      </c>
      <c r="F48" t="s">
        <v>46</v>
      </c>
      <c r="G48" t="s">
        <v>21</v>
      </c>
      <c r="H48">
        <f>SUM($E47:$E49)</f>
        <v>282</v>
      </c>
      <c r="I48" s="14">
        <f>IFERROR(E47/(E47+E49),0)</f>
        <v>0.88652482269503541</v>
      </c>
      <c r="J48" s="14">
        <f>IFERROR((E47+E48)/H47,0)</f>
        <v>0.88652482269503541</v>
      </c>
      <c r="K48" s="14">
        <v>0.9</v>
      </c>
      <c r="L48" t="s">
        <v>15</v>
      </c>
      <c r="M48" t="s">
        <v>19</v>
      </c>
      <c r="N48">
        <f>IF(L47="Y",(E47+E49),E47)</f>
        <v>250</v>
      </c>
      <c r="O48" s="8">
        <v>45565</v>
      </c>
      <c r="P48" s="7">
        <f t="shared" si="1"/>
        <v>0</v>
      </c>
    </row>
    <row r="49" spans="1:16" x14ac:dyDescent="0.25">
      <c r="A49">
        <v>2023</v>
      </c>
      <c r="B49" t="s">
        <v>23</v>
      </c>
      <c r="C49" t="s">
        <v>26</v>
      </c>
      <c r="D49" t="s">
        <v>17</v>
      </c>
      <c r="E49">
        <v>32</v>
      </c>
      <c r="F49" t="s">
        <v>46</v>
      </c>
      <c r="G49" t="s">
        <v>21</v>
      </c>
      <c r="H49">
        <f>SUM($E47:$E49)</f>
        <v>282</v>
      </c>
      <c r="I49" s="14">
        <f>IFERROR(E47/(E47+E49),0)</f>
        <v>0.88652482269503541</v>
      </c>
      <c r="J49" s="14">
        <f>IFERROR((E47+E48)/H47,0)</f>
        <v>0.88652482269503541</v>
      </c>
      <c r="K49" s="14">
        <v>0.9</v>
      </c>
      <c r="L49" t="s">
        <v>15</v>
      </c>
      <c r="M49" t="s">
        <v>19</v>
      </c>
      <c r="N49">
        <f>IF(L47="Y",(E47+E49),E47)</f>
        <v>250</v>
      </c>
      <c r="O49" s="8">
        <v>45565</v>
      </c>
      <c r="P49" s="7">
        <f t="shared" si="1"/>
        <v>0.11347517730496454</v>
      </c>
    </row>
    <row r="50" spans="1:16" x14ac:dyDescent="0.25">
      <c r="A50">
        <v>2023</v>
      </c>
      <c r="B50" t="s">
        <v>23</v>
      </c>
      <c r="C50" t="s">
        <v>27</v>
      </c>
      <c r="D50" t="s">
        <v>14</v>
      </c>
      <c r="E50">
        <v>144</v>
      </c>
      <c r="F50" t="s">
        <v>46</v>
      </c>
      <c r="G50" t="s">
        <v>28</v>
      </c>
      <c r="H50">
        <f>SUM($E50:$E52)</f>
        <v>154</v>
      </c>
      <c r="I50" s="14">
        <f>IFERROR(E50/(E50+E52),0)</f>
        <v>0.93506493506493504</v>
      </c>
      <c r="J50" s="14">
        <f>IFERROR((E50+E51)/H50,0)</f>
        <v>0.93506493506493504</v>
      </c>
      <c r="K50" s="14">
        <v>0.9</v>
      </c>
      <c r="L50" t="s">
        <v>15</v>
      </c>
      <c r="M50" s="6" t="str">
        <f>IF(L50="Y",IF(AND(E50=0,E51=0,E52=0),"N/A",
IF(AND(E50=0,E51&gt;0,E52=0),"Currently Meeting, Pending",
IF(AND(E50&gt;0,E51&gt;0,I50+0.005&gt;=K50),"Currently Meeting, Pending",
IF(AND(E50&gt;0,E51&gt;=0,E52&gt;=0,I52+0.005&gt;=K52),"Will Meet Goal",
IF(AND(E50&gt;=0,E51=0,E52&gt;0,J52&lt;K52),"Will Not Meet Goal",
IF(AND(E50&gt;=0,E51&gt;0,E52&gt;0,I51&lt;K51),"Currently Not Meeting, Pending",
"ERROR")))))),
IF(AND(E50=0,E51=0,E52=0),"N/A",
IF(AND(E50=0,E51&gt;0,E52=0),"Goal Met",
IF(AND(E50&gt;0,E51&gt;0,I50+0.005&gt;=K50),"Goal Met",
IF(AND(E50&gt;0,E51&gt;=0,E52&gt;=0,I52+0.005&gt;=K52),"Goal Met",
IF(AND(E50&gt;=0,E51=0,E52&gt;0,I52&lt;K52),"Goal Not Met",
IF(AND(E50&gt;=0,E51&gt;0,E52&gt;0,I51&lt;K51),"Goal Not Met","ERROR")
))))))</f>
        <v>Goal Met</v>
      </c>
      <c r="N50">
        <f>IF(L50="Y",(E50+E52),E50)</f>
        <v>144</v>
      </c>
      <c r="O50" s="8">
        <v>45565</v>
      </c>
      <c r="P50" s="7">
        <f t="shared" si="1"/>
        <v>0.93506493506493504</v>
      </c>
    </row>
    <row r="51" spans="1:16" x14ac:dyDescent="0.25">
      <c r="A51">
        <v>2023</v>
      </c>
      <c r="B51" t="s">
        <v>23</v>
      </c>
      <c r="C51" t="s">
        <v>27</v>
      </c>
      <c r="D51" t="s">
        <v>16</v>
      </c>
      <c r="E51">
        <v>0</v>
      </c>
      <c r="F51" t="s">
        <v>46</v>
      </c>
      <c r="G51" t="s">
        <v>28</v>
      </c>
      <c r="H51">
        <f>SUM($E50:$E52)</f>
        <v>154</v>
      </c>
      <c r="I51" s="14">
        <f>IFERROR(E50/(E50+E52),0)</f>
        <v>0.93506493506493504</v>
      </c>
      <c r="J51" s="14">
        <f>IFERROR((E50+E51)/H50,0)</f>
        <v>0.93506493506493504</v>
      </c>
      <c r="K51" s="14">
        <v>0.9</v>
      </c>
      <c r="L51" t="s">
        <v>15</v>
      </c>
      <c r="M51" s="6" t="str">
        <f>IF(L50="Y",IF(AND(E50=0,E51=0,E52=0),"N/A",
IF(AND(E50=0,E51&gt;0,E52=0),"Currently Meeting, Pending",
IF(AND(E50&gt;0,E51&gt;0,I50+0.005&gt;=K50),"Currently Meeting, Pending",
IF(AND(E50&gt;0,E51&gt;=0,E52&gt;=0,I52+0.005&gt;=K52),"Will Meet Goal",
IF(AND(E50&gt;=0,E51=0,E52&gt;0,J52&lt;K52),"Will Not Meet Goal",
IF(AND(E50&gt;=0,E51&gt;0,E52&gt;0,I51&lt;K51),"Currently Not Meeting, Pending",
"ERROR")))))),
IF(AND(E50=0,E51=0,E52=0),"N/A",
IF(AND(E50=0,E51&gt;0,E52=0),"Goal Met",
IF(AND(E50&gt;0,E51&gt;0,I50+0.005&gt;=K50),"Goal Met",
IF(AND(E50&gt;0,E51&gt;=0,E52&gt;=0,I52+0.005&gt;=K52),"Goal Met",
IF(AND(E50&gt;=0,E51=0,E52&gt;0,I52&lt;K52),"Goal Not Met",
IF(AND(E50&gt;=0,E51&gt;0,E52&gt;0,I51&lt;K51),"Goal Not Met","ERROR")
))))))</f>
        <v>Goal Met</v>
      </c>
      <c r="N51">
        <f>IF(L50="Y",(E50+E52),E50)</f>
        <v>144</v>
      </c>
      <c r="O51" s="8">
        <v>45565</v>
      </c>
      <c r="P51" s="7">
        <f t="shared" si="1"/>
        <v>0</v>
      </c>
    </row>
    <row r="52" spans="1:16" x14ac:dyDescent="0.25">
      <c r="A52">
        <v>2023</v>
      </c>
      <c r="B52" t="s">
        <v>23</v>
      </c>
      <c r="C52" t="s">
        <v>27</v>
      </c>
      <c r="D52" t="s">
        <v>17</v>
      </c>
      <c r="E52">
        <v>10</v>
      </c>
      <c r="F52" t="s">
        <v>46</v>
      </c>
      <c r="G52" t="s">
        <v>28</v>
      </c>
      <c r="H52">
        <f>SUM($E50:$E52)</f>
        <v>154</v>
      </c>
      <c r="I52" s="14">
        <f>IFERROR(E50/(E50+E52),0)</f>
        <v>0.93506493506493504</v>
      </c>
      <c r="J52" s="14">
        <f>IFERROR((E50+E51)/H50,0)</f>
        <v>0.93506493506493504</v>
      </c>
      <c r="K52" s="14">
        <v>0.9</v>
      </c>
      <c r="L52" t="s">
        <v>15</v>
      </c>
      <c r="M52" s="6" t="str">
        <f>IF(L50="Y",IF(AND(E50=0,E51=0,E52=0),"N/A",
IF(AND(E50=0,E51&gt;0,E52=0),"Currently Meeting, Pending",
IF(AND(E50&gt;0,E51&gt;0,I50+0.005&gt;=K50),"Currently Meeting, Pending",
IF(AND(E50&gt;0,E51&gt;=0,E52&gt;=0,I52+0.005&gt;=K52),"Will Meet Goal",
IF(AND(E50&gt;=0,E51=0,E52&gt;0,J52&lt;K52),"Will Not Meet Goal",
IF(AND(E50&gt;=0,E51&gt;0,E52&gt;0,I51&lt;K51),"Currently Not Meeting, Pending",
"ERROR")))))),
IF(AND(E50=0,E51=0,E52=0),"N/A",
IF(AND(E50=0,E51&gt;0,E52=0),"Goal Met",
IF(AND(E50&gt;0,E51&gt;0,I50+0.005&gt;=K50),"Goal Met",
IF(AND(E50&gt;0,E51&gt;=0,E52&gt;=0,I52+0.005&gt;=K52),"Goal Met",
IF(AND(E50&gt;=0,E51=0,E52&gt;0,I52&lt;K52),"Goal Not Met",
IF(AND(E50&gt;=0,E51&gt;0,E52&gt;0,I51&lt;K51),"Goal Not Met","ERROR")
))))))</f>
        <v>Goal Met</v>
      </c>
      <c r="N52">
        <f>IF(L50="Y",(E50+E52),E50)</f>
        <v>144</v>
      </c>
      <c r="O52" s="8">
        <v>45565</v>
      </c>
      <c r="P52" s="7">
        <f t="shared" si="1"/>
        <v>6.4935064935064929E-2</v>
      </c>
    </row>
    <row r="53" spans="1:16" x14ac:dyDescent="0.25">
      <c r="A53">
        <v>2023</v>
      </c>
      <c r="B53" t="s">
        <v>23</v>
      </c>
      <c r="C53" t="s">
        <v>29</v>
      </c>
      <c r="D53" t="s">
        <v>14</v>
      </c>
      <c r="E53">
        <v>221</v>
      </c>
      <c r="F53" t="s">
        <v>46</v>
      </c>
      <c r="G53" t="s">
        <v>30</v>
      </c>
      <c r="H53">
        <f>SUM($E53:$E55)</f>
        <v>239</v>
      </c>
      <c r="I53" s="14">
        <f>IFERROR(E53/(E53+E55),0)</f>
        <v>0.92468619246861927</v>
      </c>
      <c r="J53" s="14">
        <f>IFERROR((E53+E54)/H53,0)</f>
        <v>0.92468619246861927</v>
      </c>
      <c r="K53" s="14">
        <v>0.9</v>
      </c>
      <c r="L53" t="s">
        <v>15</v>
      </c>
      <c r="M53" s="6" t="str">
        <f>IF(L53="Y",IF(AND(E53=0,E54=0,E55=0),"N/A",
IF(AND(E53=0,E54&gt;0,E55=0),"Currently Meeting, Pending",
IF(AND(E53&gt;0,E54&gt;0,I53+0.005&gt;=K53),"Currently Meeting, Pending",
IF(AND(E53&gt;0,E54&gt;=0,E55&gt;=0,I55+0.005&gt;=K55),"Will Meet Goal",
IF(AND(E53&gt;=0,E54=0,E55&gt;0,J55&lt;K55),"Will Not Meet Goal",
IF(AND(E53&gt;=0,E54&gt;0,E55&gt;0,I54&lt;K54),"Currently Not Meeting, Pending",
"ERROR")))))),
IF(AND(E53=0,E54=0,E55=0),"N/A",
IF(AND(E53=0,E54&gt;0,E55=0),"Goal Met",
IF(AND(E53&gt;0,E54&gt;0,I53+0.005&gt;=K53),"Goal Met",
IF(AND(E53&gt;0,E54&gt;=0,E55&gt;=0,I55+0.005&gt;=K55),"Goal Met",
IF(AND(E53&gt;=0,E54=0,E55&gt;0,I55&lt;K55),"Goal Not Met",
IF(AND(E53&gt;=0,E54&gt;0,E55&gt;0,I54&lt;K54),"Goal Not Met","ERROR")
))))))</f>
        <v>Goal Met</v>
      </c>
      <c r="N53">
        <f>IF(L53="Y",(E53+E55),E53)</f>
        <v>221</v>
      </c>
      <c r="O53" s="8">
        <v>45565</v>
      </c>
      <c r="P53" s="7">
        <f t="shared" si="1"/>
        <v>0.92468619246861927</v>
      </c>
    </row>
    <row r="54" spans="1:16" x14ac:dyDescent="0.25">
      <c r="A54">
        <v>2023</v>
      </c>
      <c r="B54" t="s">
        <v>23</v>
      </c>
      <c r="C54" t="s">
        <v>29</v>
      </c>
      <c r="D54" t="s">
        <v>16</v>
      </c>
      <c r="E54">
        <v>0</v>
      </c>
      <c r="F54" t="s">
        <v>46</v>
      </c>
      <c r="G54" t="s">
        <v>30</v>
      </c>
      <c r="H54">
        <f>SUM($E53:$E55)</f>
        <v>239</v>
      </c>
      <c r="I54" s="14">
        <f>IFERROR(E53/(E53+E55),0)</f>
        <v>0.92468619246861927</v>
      </c>
      <c r="J54" s="14">
        <f>IFERROR((E53+E54)/H53,0)</f>
        <v>0.92468619246861927</v>
      </c>
      <c r="K54" s="14">
        <v>0.9</v>
      </c>
      <c r="L54" t="s">
        <v>15</v>
      </c>
      <c r="M54" s="6" t="str">
        <f>IF(L53="Y",IF(AND(E53=0,E54=0,E55=0),"N/A",
IF(AND(E53=0,E54&gt;0,E55=0),"Currently Meeting, Pending",
IF(AND(E53&gt;0,E54&gt;0,I53+0.005&gt;=K53),"Currently Meeting, Pending",
IF(AND(E53&gt;0,E54&gt;=0,E55&gt;=0,I55+0.005&gt;=K55),"Will Meet Goal",
IF(AND(E53&gt;=0,E54=0,E55&gt;0,J55&lt;K55),"Will Not Meet Goal",
IF(AND(E53&gt;=0,E54&gt;0,E55&gt;0,I54&lt;K54),"Currently Not Meeting, Pending",
"ERROR")))))),
IF(AND(E53=0,E54=0,E55=0),"N/A",
IF(AND(E53=0,E54&gt;0,E55=0),"Goal Met",
IF(AND(E53&gt;0,E54&gt;0,I53+0.005&gt;=K53),"Goal Met",
IF(AND(E53&gt;0,E54&gt;=0,E55&gt;=0,I55+0.005&gt;=K55),"Goal Met",
IF(AND(E53&gt;=0,E54=0,E55&gt;0,I55&lt;K55),"Goal Not Met",
IF(AND(E53&gt;=0,E54&gt;0,E55&gt;0,I54&lt;K54),"Goal Not Met","ERROR")
))))))</f>
        <v>Goal Met</v>
      </c>
      <c r="N54">
        <f>IF(L53="Y",(E53+E55),E53)</f>
        <v>221</v>
      </c>
      <c r="O54" s="8">
        <v>45565</v>
      </c>
      <c r="P54" s="7">
        <f t="shared" si="1"/>
        <v>0</v>
      </c>
    </row>
    <row r="55" spans="1:16" x14ac:dyDescent="0.25">
      <c r="A55">
        <v>2023</v>
      </c>
      <c r="B55" t="s">
        <v>23</v>
      </c>
      <c r="C55" t="s">
        <v>29</v>
      </c>
      <c r="D55" t="s">
        <v>17</v>
      </c>
      <c r="E55">
        <v>18</v>
      </c>
      <c r="F55" t="s">
        <v>46</v>
      </c>
      <c r="G55" t="s">
        <v>30</v>
      </c>
      <c r="H55">
        <f>SUM($E53:$E55)</f>
        <v>239</v>
      </c>
      <c r="I55" s="14">
        <f>IFERROR(E53/(E53+E55),0)</f>
        <v>0.92468619246861927</v>
      </c>
      <c r="J55" s="14">
        <f>IFERROR((E53+E54)/H53,0)</f>
        <v>0.92468619246861927</v>
      </c>
      <c r="K55" s="14">
        <v>0.9</v>
      </c>
      <c r="L55" t="s">
        <v>15</v>
      </c>
      <c r="M55" s="6" t="str">
        <f>IF(L53="Y",IF(AND(E53=0,E54=0,E55=0),"N/A",
IF(AND(E53=0,E54&gt;0,E55=0),"Currently Meeting, Pending",
IF(AND(E53&gt;0,E54&gt;0,I53+0.005&gt;=K53),"Currently Meeting, Pending",
IF(AND(E53&gt;0,E54&gt;=0,E55&gt;=0,I55+0.005&gt;=K55),"Will Meet Goal",
IF(AND(E53&gt;=0,E54=0,E55&gt;0,J55&lt;K55),"Will Not Meet Goal",
IF(AND(E53&gt;=0,E54&gt;0,E55&gt;0,I54&lt;K54),"Currently Not Meeting, Pending",
"ERROR")))))),
IF(AND(E53=0,E54=0,E55=0),"N/A",
IF(AND(E53=0,E54&gt;0,E55=0),"Goal Met",
IF(AND(E53&gt;0,E54&gt;0,I53+0.005&gt;=K53),"Goal Met",
IF(AND(E53&gt;0,E54&gt;=0,E55&gt;=0,I55+0.005&gt;=K55),"Goal Met",
IF(AND(E53&gt;=0,E54=0,E55&gt;0,I55&lt;K55),"Goal Not Met",
IF(AND(E53&gt;=0,E54&gt;0,E55&gt;0,I54&lt;K54),"Goal Not Met","ERROR")
))))))</f>
        <v>Goal Met</v>
      </c>
      <c r="N55">
        <f>IF(L53="Y",(E53+E55),E53)</f>
        <v>221</v>
      </c>
      <c r="O55" s="8">
        <v>45565</v>
      </c>
      <c r="P55" s="7">
        <f t="shared" si="1"/>
        <v>7.5313807531380755E-2</v>
      </c>
    </row>
    <row r="56" spans="1:16" x14ac:dyDescent="0.25">
      <c r="A56">
        <v>2023</v>
      </c>
      <c r="B56" t="s">
        <v>23</v>
      </c>
      <c r="C56" t="s">
        <v>31</v>
      </c>
      <c r="D56" t="s">
        <v>14</v>
      </c>
      <c r="E56">
        <v>130</v>
      </c>
      <c r="F56" t="s">
        <v>46</v>
      </c>
      <c r="G56" t="s">
        <v>32</v>
      </c>
      <c r="H56">
        <f>SUM($E56:$E58)</f>
        <v>139</v>
      </c>
      <c r="I56" s="14">
        <f>IFERROR(E56/(E56+E58),0)</f>
        <v>0.93525179856115104</v>
      </c>
      <c r="J56" s="14">
        <f>IFERROR((E56+E57)/H56,0)</f>
        <v>0.93525179856115104</v>
      </c>
      <c r="K56" s="14">
        <v>0.9</v>
      </c>
      <c r="L56" t="s">
        <v>15</v>
      </c>
      <c r="M56" t="s">
        <v>18</v>
      </c>
      <c r="N56">
        <f>IF(L56="Y",(E56+E58),E56)</f>
        <v>130</v>
      </c>
      <c r="O56" s="8">
        <v>45565</v>
      </c>
      <c r="P56" s="7">
        <f t="shared" si="1"/>
        <v>0.93525179856115104</v>
      </c>
    </row>
    <row r="57" spans="1:16" x14ac:dyDescent="0.25">
      <c r="A57">
        <v>2023</v>
      </c>
      <c r="B57" t="s">
        <v>23</v>
      </c>
      <c r="C57" t="s">
        <v>31</v>
      </c>
      <c r="D57" t="s">
        <v>16</v>
      </c>
      <c r="E57">
        <v>0</v>
      </c>
      <c r="F57" t="s">
        <v>46</v>
      </c>
      <c r="G57" t="s">
        <v>32</v>
      </c>
      <c r="H57">
        <f>SUM($E56:$E58)</f>
        <v>139</v>
      </c>
      <c r="I57" s="14">
        <f>IFERROR(E56/(E56+E58),0)</f>
        <v>0.93525179856115104</v>
      </c>
      <c r="J57" s="14">
        <f>IFERROR((E56+E57)/H56,0)</f>
        <v>0.93525179856115104</v>
      </c>
      <c r="K57" s="14">
        <v>0.9</v>
      </c>
      <c r="L57" t="s">
        <v>15</v>
      </c>
      <c r="M57" t="s">
        <v>18</v>
      </c>
      <c r="N57">
        <f>IF(L56="Y",(E56+E58),E56)</f>
        <v>130</v>
      </c>
      <c r="O57" s="8">
        <v>45565</v>
      </c>
      <c r="P57" s="7">
        <f t="shared" si="1"/>
        <v>0</v>
      </c>
    </row>
    <row r="58" spans="1:16" x14ac:dyDescent="0.25">
      <c r="A58">
        <v>2023</v>
      </c>
      <c r="B58" t="s">
        <v>23</v>
      </c>
      <c r="C58" t="s">
        <v>31</v>
      </c>
      <c r="D58" t="s">
        <v>17</v>
      </c>
      <c r="E58">
        <v>9</v>
      </c>
      <c r="F58" t="s">
        <v>46</v>
      </c>
      <c r="G58" t="s">
        <v>32</v>
      </c>
      <c r="H58">
        <f>SUM($E56:$E58)</f>
        <v>139</v>
      </c>
      <c r="I58" s="14">
        <f>IFERROR(E56/(E56+E58),0)</f>
        <v>0.93525179856115104</v>
      </c>
      <c r="J58" s="14">
        <f>IFERROR((E56+E57)/H56,0)</f>
        <v>0.93525179856115104</v>
      </c>
      <c r="K58" s="14">
        <v>0.9</v>
      </c>
      <c r="L58" t="s">
        <v>15</v>
      </c>
      <c r="M58" t="s">
        <v>18</v>
      </c>
      <c r="N58">
        <f>IF(L56="Y",(E56+E58),E56)</f>
        <v>130</v>
      </c>
      <c r="O58" s="8">
        <v>45565</v>
      </c>
      <c r="P58" s="7">
        <f t="shared" si="1"/>
        <v>6.4748201438848921E-2</v>
      </c>
    </row>
    <row r="59" spans="1:16" x14ac:dyDescent="0.25">
      <c r="A59">
        <v>2023</v>
      </c>
      <c r="B59" t="s">
        <v>23</v>
      </c>
      <c r="C59" t="s">
        <v>36</v>
      </c>
      <c r="D59" t="s">
        <v>14</v>
      </c>
      <c r="E59" s="6">
        <v>8</v>
      </c>
      <c r="F59" t="s">
        <v>49</v>
      </c>
      <c r="G59" t="s">
        <v>35</v>
      </c>
      <c r="H59">
        <f>SUM($E59:$E61)</f>
        <v>12</v>
      </c>
      <c r="I59" s="14">
        <f>IFERROR(E59/(E59+E61),"")</f>
        <v>0.66666666666666663</v>
      </c>
      <c r="J59" s="14"/>
      <c r="K59" s="14">
        <v>0.6</v>
      </c>
      <c r="L59" t="s">
        <v>15</v>
      </c>
      <c r="M59" t="s">
        <v>18</v>
      </c>
      <c r="N59">
        <f>IF(L59="Y",(E59+E61),E59)</f>
        <v>8</v>
      </c>
      <c r="O59" s="8">
        <v>45565</v>
      </c>
      <c r="P59" s="7">
        <f t="shared" si="1"/>
        <v>0.66666666666666663</v>
      </c>
    </row>
    <row r="60" spans="1:16" x14ac:dyDescent="0.25">
      <c r="A60">
        <v>2023</v>
      </c>
      <c r="B60" t="s">
        <v>23</v>
      </c>
      <c r="C60" t="s">
        <v>36</v>
      </c>
      <c r="D60" t="s">
        <v>16</v>
      </c>
      <c r="E60" s="6">
        <v>0</v>
      </c>
      <c r="F60" t="s">
        <v>49</v>
      </c>
      <c r="G60" t="s">
        <v>35</v>
      </c>
      <c r="H60">
        <f>SUM($E59:$E61)</f>
        <v>12</v>
      </c>
      <c r="I60" s="14">
        <f>IFERROR(E59/(E59+E61),"")</f>
        <v>0.66666666666666663</v>
      </c>
      <c r="J60" s="14"/>
      <c r="K60" s="14">
        <v>0.6</v>
      </c>
      <c r="L60" t="s">
        <v>15</v>
      </c>
      <c r="M60" t="s">
        <v>18</v>
      </c>
      <c r="N60">
        <f>IF(L59="Y",(E59+E61),E59)</f>
        <v>8</v>
      </c>
      <c r="O60" s="8">
        <v>45565</v>
      </c>
      <c r="P60" s="7">
        <f t="shared" si="1"/>
        <v>0</v>
      </c>
    </row>
    <row r="61" spans="1:16" x14ac:dyDescent="0.25">
      <c r="A61">
        <v>2023</v>
      </c>
      <c r="B61" t="s">
        <v>23</v>
      </c>
      <c r="C61" t="s">
        <v>36</v>
      </c>
      <c r="D61" t="s">
        <v>17</v>
      </c>
      <c r="E61" s="6">
        <v>4</v>
      </c>
      <c r="F61" t="s">
        <v>49</v>
      </c>
      <c r="G61" t="s">
        <v>35</v>
      </c>
      <c r="H61">
        <f>SUM($E59:$E61)</f>
        <v>12</v>
      </c>
      <c r="I61" s="14">
        <f>IFERROR(E59/(E59+E61),"")</f>
        <v>0.66666666666666663</v>
      </c>
      <c r="J61" s="14"/>
      <c r="K61" s="14">
        <v>0.6</v>
      </c>
      <c r="L61" t="s">
        <v>15</v>
      </c>
      <c r="M61" t="s">
        <v>18</v>
      </c>
      <c r="N61">
        <f>IF(L59="Y",(E59+E61),E59)</f>
        <v>8</v>
      </c>
      <c r="O61" s="8">
        <v>45565</v>
      </c>
      <c r="P61" s="7">
        <f t="shared" si="1"/>
        <v>0.33333333333333331</v>
      </c>
    </row>
    <row r="62" spans="1:16" x14ac:dyDescent="0.25">
      <c r="A62">
        <v>2024</v>
      </c>
      <c r="B62" t="s">
        <v>23</v>
      </c>
      <c r="C62" t="s">
        <v>33</v>
      </c>
      <c r="D62" t="s">
        <v>14</v>
      </c>
      <c r="E62" s="6">
        <v>44</v>
      </c>
      <c r="F62" t="s">
        <v>46</v>
      </c>
      <c r="G62" t="s">
        <v>22</v>
      </c>
      <c r="H62">
        <f>SUM($E62:$E64)</f>
        <v>61</v>
      </c>
      <c r="I62" s="15">
        <f>IFERROR(E62/(E62+E64),"")</f>
        <v>0.72131147540983609</v>
      </c>
      <c r="J62" s="15">
        <f>IFERROR((E62+E63)/H62,0)</f>
        <v>0.72131147540983609</v>
      </c>
      <c r="K62" s="14">
        <v>0.9</v>
      </c>
      <c r="L62" t="s">
        <v>15</v>
      </c>
      <c r="M62" s="6" t="str">
        <f>IF(L62="Y",IF(AND(E62=0,E63=0,E64=0),"N/A",
IF(AND(E62=0,E63&gt;0,E64=0),"Currently Meeting, Pending",
IF(AND(E62&gt;0,E63&gt;0,I62+0.005&gt;=K62),"Currently Meeting, Pending",
IF(AND(E62&gt;0,E63&gt;=0,E64&gt;=0,I64+0.005&gt;=K64),"Will Meet Goal",
IF(AND(E62&gt;=0,E63=0,E64&gt;0,J64&lt;K64),"Will Not Meet Goal",
IF(AND(E62&gt;=0,E63&gt;0,E64&gt;0,I63&lt;K63),"Currently Not Meeting, Pending",
"ERROR")))))),
IF(AND(E62=0,E63=0,E64=0),"N/A",
IF(AND(E62=0,E63&gt;0,E64=0),"Goal Met",
IF(AND(E62&gt;0,E63&gt;0,I62+0.005&gt;=K62),"Goal Met",
IF(AND(E62&gt;0,E63&gt;=0,E64&gt;=0,I64+0.005&gt;=K64),"Goal Met",
IF(AND(E62&gt;=0,E63=0,E64&gt;0,I64&lt;K64),"Goal Not Met",
IF(AND(E62&gt;=0,E63&gt;0,E64&gt;0,I63&lt;K63),"Goal Not Met","ERROR")
))))))</f>
        <v>Goal Not Met</v>
      </c>
      <c r="N62">
        <f>IF(L62="Y",(E62+E64),E62)</f>
        <v>44</v>
      </c>
      <c r="O62" s="8">
        <v>45930</v>
      </c>
      <c r="P62" s="7">
        <f t="shared" si="1"/>
        <v>0.72131147540983609</v>
      </c>
    </row>
    <row r="63" spans="1:16" x14ac:dyDescent="0.25">
      <c r="A63">
        <v>2024</v>
      </c>
      <c r="B63" t="s">
        <v>23</v>
      </c>
      <c r="C63" t="s">
        <v>33</v>
      </c>
      <c r="D63" t="s">
        <v>16</v>
      </c>
      <c r="E63" s="6">
        <v>0</v>
      </c>
      <c r="F63" t="s">
        <v>46</v>
      </c>
      <c r="G63" t="s">
        <v>22</v>
      </c>
      <c r="H63">
        <f>SUM($E62:$E64)</f>
        <v>61</v>
      </c>
      <c r="I63" s="15">
        <f>IFERROR(E62/(E62+E64),"")</f>
        <v>0.72131147540983609</v>
      </c>
      <c r="J63" s="15">
        <f>IFERROR((E62+E63)/H62,0)</f>
        <v>0.72131147540983609</v>
      </c>
      <c r="K63" s="14">
        <v>0.9</v>
      </c>
      <c r="L63" t="s">
        <v>15</v>
      </c>
      <c r="M63" s="6" t="str">
        <f>IF(L62="Y",IF(AND(E62=0,E63=0,E64=0),"N/A",
IF(AND(E62=0,E63&gt;0,E64=0),"Currently Meeting, Pending",
IF(AND(E62&gt;0,E63&gt;0,I62+0.005&gt;=K62),"Currently Meeting, Pending",
IF(AND(E62&gt;0,E63&gt;=0,E64&gt;=0,I64+0.005&gt;=K64),"Will Meet Goal",
IF(AND(E62&gt;=0,E63=0,E64&gt;0,J64&lt;K64),"Will Not Meet Goal",
IF(AND(E62&gt;=0,E63&gt;0,E64&gt;0,I63&lt;K63),"Currently Not Meeting, Pending",
"ERROR")))))),
IF(AND(E62=0,E63=0,E64=0),"N/A",
IF(AND(E62=0,E63&gt;0,E64=0),"Goal Met",
IF(AND(E62&gt;0,E63&gt;0,I62+0.005&gt;=K62),"Goal Met",
IF(AND(E62&gt;0,E63&gt;=0,E64&gt;=0,I64+0.005&gt;=K64),"Goal Met",
IF(AND(E62&gt;=0,E63=0,E64&gt;0,I64&lt;K64),"Goal Not Met",
IF(AND(E62&gt;=0,E63&gt;0,E64&gt;0,I63&lt;K63),"Goal Not Met","ERROR")
))))))</f>
        <v>Goal Not Met</v>
      </c>
      <c r="N63">
        <f>IF(L62="Y",(E62+E64),E62)</f>
        <v>44</v>
      </c>
      <c r="O63" s="8">
        <v>45930</v>
      </c>
      <c r="P63" s="7">
        <f t="shared" si="1"/>
        <v>0</v>
      </c>
    </row>
    <row r="64" spans="1:16" x14ac:dyDescent="0.25">
      <c r="A64">
        <v>2024</v>
      </c>
      <c r="B64" t="s">
        <v>23</v>
      </c>
      <c r="C64" t="s">
        <v>33</v>
      </c>
      <c r="D64" t="s">
        <v>17</v>
      </c>
      <c r="E64" s="6">
        <v>17</v>
      </c>
      <c r="F64" t="s">
        <v>46</v>
      </c>
      <c r="G64" t="s">
        <v>22</v>
      </c>
      <c r="H64">
        <f>SUM($E62:$E64)</f>
        <v>61</v>
      </c>
      <c r="I64" s="15">
        <f>IFERROR(E62/(E62+E64),"")</f>
        <v>0.72131147540983609</v>
      </c>
      <c r="J64" s="15">
        <f>IFERROR((E62+E63)/H62,0)</f>
        <v>0.72131147540983609</v>
      </c>
      <c r="K64" s="14">
        <v>0.9</v>
      </c>
      <c r="L64" t="s">
        <v>15</v>
      </c>
      <c r="M64" s="6" t="str">
        <f>IF(L62="Y",IF(AND(E62=0,E63=0,E64=0),"N/A",
IF(AND(E62=0,E63&gt;0,E64=0),"Currently Meeting, Pending",
IF(AND(E62&gt;0,E63&gt;0,I62+0.005&gt;=K62),"Currently Meeting, Pending",
IF(AND(E62&gt;0,E63&gt;=0,E64&gt;=0,I64+0.005&gt;=K64),"Will Meet Goal",
IF(AND(E62&gt;=0,E63=0,E64&gt;0,J64&lt;K64),"Will Not Meet Goal",
IF(AND(E62&gt;=0,E63&gt;0,E64&gt;0,I63&lt;K63),"Currently Not Meeting, Pending",
"ERROR")))))),
IF(AND(E62=0,E63=0,E64=0),"N/A",
IF(AND(E62=0,E63&gt;0,E64=0),"Goal Met",
IF(AND(E62&gt;0,E63&gt;0,I62+0.005&gt;=K62),"Goal Met",
IF(AND(E62&gt;0,E63&gt;=0,E64&gt;=0,I64+0.005&gt;=K64),"Goal Met",
IF(AND(E62&gt;=0,E63=0,E64&gt;0,I64&lt;K64),"Goal Not Met",
IF(AND(E62&gt;=0,E63&gt;0,E64&gt;0,I63&lt;K63),"Goal Not Met","ERROR")
))))))</f>
        <v>Goal Not Met</v>
      </c>
      <c r="N64">
        <f>IF(L62="Y",(E62+E64),E62)</f>
        <v>44</v>
      </c>
      <c r="O64" s="8">
        <v>45930</v>
      </c>
      <c r="P64" s="7">
        <f t="shared" si="1"/>
        <v>0.27868852459016391</v>
      </c>
    </row>
    <row r="65" spans="1:16" x14ac:dyDescent="0.25">
      <c r="A65">
        <v>2024</v>
      </c>
      <c r="B65" t="s">
        <v>23</v>
      </c>
      <c r="C65" t="s">
        <v>25</v>
      </c>
      <c r="D65" t="s">
        <v>14</v>
      </c>
      <c r="E65" s="6">
        <v>15</v>
      </c>
      <c r="F65" t="s">
        <v>46</v>
      </c>
      <c r="G65" t="s">
        <v>21</v>
      </c>
      <c r="H65">
        <f>SUM($E65:$E67)</f>
        <v>16</v>
      </c>
      <c r="I65" s="15">
        <f>IFERROR(E65/(E65+E67),"")</f>
        <v>0.9375</v>
      </c>
      <c r="J65" s="15">
        <f>IFERROR((E65+E66)/H65,0)</f>
        <v>0.9375</v>
      </c>
      <c r="K65" s="14">
        <v>0.9</v>
      </c>
      <c r="L65" t="s">
        <v>15</v>
      </c>
      <c r="M65" s="6" t="str">
        <f>IF(L65="Y",IF(AND(E65=0,E66=0,E67=0),"N/A",
IF(AND(E65=0,E66&gt;0,E67=0),"Currently Meeting, Pending",
IF(AND(E65&gt;0,E66&gt;0,I65+0.005&gt;=K65),"Currently Meeting, Pending",
IF(AND(E65&gt;0,E66&gt;=0,E67&gt;=0,I67+0.005&gt;=K67),"Will Meet Goal",
IF(AND(E65&gt;=0,E66=0,E67&gt;0,J67&lt;K67),"Will Not Meet Goal",
IF(AND(E65&gt;=0,E66&gt;0,E67&gt;0,I66&lt;K66),"Currently Not Meeting, Pending",
"ERROR")))))),
IF(AND(E65=0,E66=0,E67=0),"N/A",
IF(AND(E65=0,E66&gt;0,E67=0),"Goal Met",
IF(AND(E65&gt;0,E66&gt;0,I65+0.005&gt;=K65),"Goal Met",
IF(AND(E65&gt;0,E66&gt;=0,E67&gt;=0,I67+0.005&gt;=K67),"Goal Met",
IF(AND(E65&gt;=0,E66=0,E67&gt;0,I67&lt;K67),"Goal Not Met",
IF(AND(E65&gt;=0,E66&gt;0,E67&gt;0,I66&lt;K66),"Goal Not Met","ERROR")
))))))</f>
        <v>Goal Met</v>
      </c>
      <c r="N65">
        <f>IF(L65="Y",(E65+E67),E65)</f>
        <v>15</v>
      </c>
      <c r="O65" s="8">
        <v>45930</v>
      </c>
      <c r="P65" s="7">
        <f t="shared" si="1"/>
        <v>0.9375</v>
      </c>
    </row>
    <row r="66" spans="1:16" x14ac:dyDescent="0.25">
      <c r="A66">
        <v>2024</v>
      </c>
      <c r="B66" t="s">
        <v>23</v>
      </c>
      <c r="C66" t="s">
        <v>25</v>
      </c>
      <c r="D66" t="s">
        <v>16</v>
      </c>
      <c r="E66" s="6">
        <v>0</v>
      </c>
      <c r="F66" t="s">
        <v>46</v>
      </c>
      <c r="G66" t="s">
        <v>21</v>
      </c>
      <c r="H66">
        <f>SUM($E65:$E67)</f>
        <v>16</v>
      </c>
      <c r="I66" s="15">
        <f>IFERROR(E65/(E65+E67),"")</f>
        <v>0.9375</v>
      </c>
      <c r="J66" s="15">
        <f>IFERROR((E65+E66)/H65,0)</f>
        <v>0.9375</v>
      </c>
      <c r="K66" s="14">
        <v>0.9</v>
      </c>
      <c r="L66" t="s">
        <v>15</v>
      </c>
      <c r="M66" s="6" t="str">
        <f>IF(L65="Y",IF(AND(E65=0,E66=0,E67=0),"N/A",
IF(AND(E65=0,E66&gt;0,E67=0),"Currently Meeting, Pending",
IF(AND(E65&gt;0,E66&gt;0,I65+0.005&gt;=K65),"Currently Meeting, Pending",
IF(AND(E65&gt;0,E66&gt;=0,E67&gt;=0,I67+0.005&gt;=K67),"Will Meet Goal",
IF(AND(E65&gt;=0,E66=0,E67&gt;0,J67&lt;K67),"Will Not Meet Goal",
IF(AND(E65&gt;=0,E66&gt;0,E67&gt;0,I66&lt;K66),"Currently Not Meeting, Pending",
"ERROR")))))),
IF(AND(E65=0,E66=0,E67=0),"N/A",
IF(AND(E65=0,E66&gt;0,E67=0),"Goal Met",
IF(AND(E65&gt;0,E66&gt;0,I65+0.005&gt;=K65),"Goal Met",
IF(AND(E65&gt;0,E66&gt;=0,E67&gt;=0,I67+0.005&gt;=K67),"Goal Met",
IF(AND(E65&gt;=0,E66=0,E67&gt;0,I67&lt;K67),"Goal Not Met",
IF(AND(E65&gt;=0,E66&gt;0,E67&gt;0,I66&lt;K66),"Goal Not Met","ERROR")
))))))</f>
        <v>Goal Met</v>
      </c>
      <c r="N66">
        <f>IF(L65="Y",(E65+E67),E65)</f>
        <v>15</v>
      </c>
      <c r="O66" s="8">
        <v>45930</v>
      </c>
      <c r="P66" s="7">
        <f t="shared" ref="P66:P91" si="2">IFERROR(E66/H66,0)</f>
        <v>0</v>
      </c>
    </row>
    <row r="67" spans="1:16" x14ac:dyDescent="0.25">
      <c r="A67">
        <v>2024</v>
      </c>
      <c r="B67" t="s">
        <v>23</v>
      </c>
      <c r="C67" t="s">
        <v>25</v>
      </c>
      <c r="D67" t="s">
        <v>17</v>
      </c>
      <c r="E67" s="6">
        <v>1</v>
      </c>
      <c r="F67" t="s">
        <v>46</v>
      </c>
      <c r="G67" t="s">
        <v>21</v>
      </c>
      <c r="H67">
        <f>SUM($E65:$E67)</f>
        <v>16</v>
      </c>
      <c r="I67" s="15">
        <f>IFERROR(E65/(E65+E67),"")</f>
        <v>0.9375</v>
      </c>
      <c r="J67" s="15">
        <f>IFERROR((E65+E66)/H65,0)</f>
        <v>0.9375</v>
      </c>
      <c r="K67" s="14">
        <v>0.9</v>
      </c>
      <c r="L67" t="s">
        <v>15</v>
      </c>
      <c r="M67" s="6" t="str">
        <f>IF(L65="Y",IF(AND(E65=0,E66=0,E67=0),"N/A",
IF(AND(E65=0,E66&gt;0,E67=0),"Currently Meeting, Pending",
IF(AND(E65&gt;0,E66&gt;0,I65+0.005&gt;=K65),"Currently Meeting, Pending",
IF(AND(E65&gt;0,E66&gt;=0,E67&gt;=0,I67+0.005&gt;=K67),"Will Meet Goal",
IF(AND(E65&gt;=0,E66=0,E67&gt;0,J67&lt;K67),"Will Not Meet Goal",
IF(AND(E65&gt;=0,E66&gt;0,E67&gt;0,I66&lt;K66),"Currently Not Meeting, Pending",
"ERROR")))))),
IF(AND(E65=0,E66=0,E67=0),"N/A",
IF(AND(E65=0,E66&gt;0,E67=0),"Goal Met",
IF(AND(E65&gt;0,E66&gt;0,I65+0.005&gt;=K65),"Goal Met",
IF(AND(E65&gt;0,E66&gt;=0,E67&gt;=0,I67+0.005&gt;=K67),"Goal Met",
IF(AND(E65&gt;=0,E66=0,E67&gt;0,I67&lt;K67),"Goal Not Met",
IF(AND(E65&gt;=0,E66&gt;0,E67&gt;0,I66&lt;K66),"Goal Not Met","ERROR")
))))))</f>
        <v>Goal Met</v>
      </c>
      <c r="N67">
        <f>IF(L65="Y",(E65+E67),E65)</f>
        <v>15</v>
      </c>
      <c r="O67" s="8">
        <v>45930</v>
      </c>
      <c r="P67" s="7">
        <f t="shared" si="2"/>
        <v>6.25E-2</v>
      </c>
    </row>
    <row r="68" spans="1:16" x14ac:dyDescent="0.25">
      <c r="A68">
        <v>2024</v>
      </c>
      <c r="B68" t="s">
        <v>23</v>
      </c>
      <c r="C68" t="s">
        <v>34</v>
      </c>
      <c r="D68" t="s">
        <v>14</v>
      </c>
      <c r="E68" s="6">
        <v>20</v>
      </c>
      <c r="F68" t="s">
        <v>47</v>
      </c>
      <c r="G68" t="s">
        <v>35</v>
      </c>
      <c r="H68">
        <f>SUM($E68:$E70)</f>
        <v>26</v>
      </c>
      <c r="I68" s="15">
        <f>IFERROR(E68/(E68+E70),"")</f>
        <v>0.76923076923076927</v>
      </c>
      <c r="K68" s="14">
        <v>0.7</v>
      </c>
      <c r="L68" t="s">
        <v>15</v>
      </c>
      <c r="M68" s="6" t="str">
        <f>IF(L68="Y",IF(AND(E68=0,E69=0,E70=0),"N/A",
IF(AND(E68=0,E69&gt;0,E70=0),"Currently Meeting, Pending",
IF(AND(E68&gt;0,E69&gt;0,I68+0.005&gt;=K68),"Currently Meeting, Pending",
IF(AND(E68&gt;0,E69&gt;=0,E70&gt;=0,I70+0.005&gt;=K70),"Will Meet Goal",
IF(AND(E68&gt;=0,E69=0,E70&gt;0,J70&lt;K70),"Will Not Meet Goal",
IF(AND(E68&gt;=0,E69&gt;0,E70&gt;0,I69&lt;K69),"Currently Not Meeting, Pending",
"ERROR")))))),
IF(AND(E68=0,E69=0,E70=0),"N/A",
IF(AND(E68=0,E69&gt;0,E70=0),"Goal Met",
IF(AND(E68&gt;0,E69&gt;0,I68+0.005&gt;=K68),"Goal Met",
IF(AND(E68&gt;0,E69&gt;=0,E70&gt;=0,I70+0.005&gt;=K70),"Goal Met",
IF(AND(E68&gt;=0,E69=0,E70&gt;0,I70&lt;K70),"Goal Not Met",
IF(AND(E68&gt;=0,E69&gt;0,E70&gt;0,I69&lt;K69),"Goal Not Met","ERROR")
))))))</f>
        <v>Goal Met</v>
      </c>
      <c r="N68">
        <f>IF(L68="Y",(E68+E70),E68)</f>
        <v>20</v>
      </c>
      <c r="O68" s="8">
        <v>45930</v>
      </c>
      <c r="P68" s="7">
        <f t="shared" si="2"/>
        <v>0.76923076923076927</v>
      </c>
    </row>
    <row r="69" spans="1:16" x14ac:dyDescent="0.25">
      <c r="A69">
        <v>2024</v>
      </c>
      <c r="B69" t="s">
        <v>23</v>
      </c>
      <c r="C69" t="s">
        <v>34</v>
      </c>
      <c r="D69" t="s">
        <v>16</v>
      </c>
      <c r="E69" s="6">
        <v>0</v>
      </c>
      <c r="F69" t="s">
        <v>47</v>
      </c>
      <c r="G69" t="s">
        <v>35</v>
      </c>
      <c r="H69">
        <f>SUM($E68:$E70)</f>
        <v>26</v>
      </c>
      <c r="I69" s="15">
        <f>IFERROR(E68/(E68+E70),"")</f>
        <v>0.76923076923076927</v>
      </c>
      <c r="K69" s="14">
        <v>0.7</v>
      </c>
      <c r="L69" t="s">
        <v>15</v>
      </c>
      <c r="M69" s="6" t="str">
        <f>IF(L68="Y",IF(AND(E68=0,E69=0,E70=0),"N/A",
IF(AND(E68=0,E69&gt;0,E70=0),"Currently Meeting, Pending",
IF(AND(E68&gt;0,E69&gt;0,I68+0.005&gt;=K68),"Currently Meeting, Pending",
IF(AND(E68&gt;0,E69&gt;=0,E70&gt;=0,I70+0.005&gt;=K70),"Will Meet Goal",
IF(AND(E68&gt;=0,E69=0,E70&gt;0,J70&lt;K70),"Will Not Meet Goal",
IF(AND(E68&gt;=0,E69&gt;0,E70&gt;0,I69&lt;K69),"Currently Not Meeting, Pending",
"ERROR")))))),
IF(AND(E68=0,E69=0,E70=0),"N/A",
IF(AND(E68=0,E69&gt;0,E70=0),"Goal Met",
IF(AND(E68&gt;0,E69&gt;0,I68+0.005&gt;=K68),"Goal Met",
IF(AND(E68&gt;0,E69&gt;=0,E70&gt;=0,I70+0.005&gt;=K70),"Goal Met",
IF(AND(E68&gt;=0,E69=0,E70&gt;0,I70&lt;K70),"Goal Not Met",
IF(AND(E68&gt;=0,E69&gt;0,E70&gt;0,I69&lt;K69),"Goal Not Met","ERROR")
))))))</f>
        <v>Goal Met</v>
      </c>
      <c r="N69">
        <f>IF(L68="Y",(E68+E70),E68)</f>
        <v>20</v>
      </c>
      <c r="O69" s="8">
        <v>45930</v>
      </c>
      <c r="P69" s="7">
        <f t="shared" si="2"/>
        <v>0</v>
      </c>
    </row>
    <row r="70" spans="1:16" x14ac:dyDescent="0.25">
      <c r="A70">
        <v>2024</v>
      </c>
      <c r="B70" t="s">
        <v>23</v>
      </c>
      <c r="C70" t="s">
        <v>34</v>
      </c>
      <c r="D70" t="s">
        <v>17</v>
      </c>
      <c r="E70" s="6">
        <v>6</v>
      </c>
      <c r="F70" t="s">
        <v>47</v>
      </c>
      <c r="G70" t="s">
        <v>35</v>
      </c>
      <c r="H70">
        <f>SUM($E68:$E70)</f>
        <v>26</v>
      </c>
      <c r="I70" s="15">
        <f>IFERROR(E68/(E68+E70),"")</f>
        <v>0.76923076923076927</v>
      </c>
      <c r="K70" s="14">
        <v>0.7</v>
      </c>
      <c r="L70" t="s">
        <v>15</v>
      </c>
      <c r="M70" s="6" t="str">
        <f>IF(L68="Y",IF(AND(E68=0,E69=0,E70=0),"N/A",
IF(AND(E68=0,E69&gt;0,E70=0),"Currently Meeting, Pending",
IF(AND(E68&gt;0,E69&gt;0,I68+0.005&gt;=K68),"Currently Meeting, Pending",
IF(AND(E68&gt;0,E69&gt;=0,E70&gt;=0,I70+0.005&gt;=K70),"Will Meet Goal",
IF(AND(E68&gt;=0,E69=0,E70&gt;0,J70&lt;K70),"Will Not Meet Goal",
IF(AND(E68&gt;=0,E69&gt;0,E70&gt;0,I69&lt;K69),"Currently Not Meeting, Pending",
"ERROR")))))),
IF(AND(E68=0,E69=0,E70=0),"N/A",
IF(AND(E68=0,E69&gt;0,E70=0),"Goal Met",
IF(AND(E68&gt;0,E69&gt;0,I68+0.005&gt;=K68),"Goal Met",
IF(AND(E68&gt;0,E69&gt;=0,E70&gt;=0,I70+0.005&gt;=K70),"Goal Met",
IF(AND(E68&gt;=0,E69=0,E70&gt;0,I70&lt;K70),"Goal Not Met",
IF(AND(E68&gt;=0,E69&gt;0,E70&gt;0,I69&lt;K69),"Goal Not Met","ERROR")
))))))</f>
        <v>Goal Met</v>
      </c>
      <c r="N70">
        <f>IF(L68="Y",(E68+E70),E68)</f>
        <v>20</v>
      </c>
      <c r="O70" s="8">
        <v>45930</v>
      </c>
      <c r="P70" s="7">
        <f t="shared" si="2"/>
        <v>0.23076923076923078</v>
      </c>
    </row>
    <row r="71" spans="1:16" x14ac:dyDescent="0.25">
      <c r="A71">
        <v>2024</v>
      </c>
      <c r="B71" t="s">
        <v>23</v>
      </c>
      <c r="C71" t="s">
        <v>37</v>
      </c>
      <c r="D71" t="s">
        <v>14</v>
      </c>
      <c r="E71" s="6">
        <v>86</v>
      </c>
      <c r="F71" t="s">
        <v>46</v>
      </c>
      <c r="G71" t="s">
        <v>30</v>
      </c>
      <c r="H71">
        <f>SUM($E71:$E73)</f>
        <v>129</v>
      </c>
      <c r="I71" s="15">
        <f>IFERROR(E71/(E71+E73),"")</f>
        <v>0.66666666666666663</v>
      </c>
      <c r="J71" s="15">
        <f>IFERROR((E71+E72)/H71,"")</f>
        <v>0.66666666666666663</v>
      </c>
      <c r="K71" s="14">
        <v>0.5</v>
      </c>
      <c r="L71" t="s">
        <v>15</v>
      </c>
      <c r="M71" s="6" t="str">
        <f>IF(L71="Y",IF(AND(E71=0,E72=0,E73=0),"N/A",
IF(AND(E71=0,E72&gt;0,E73=0),"Currently Meeting, Pending",
IF(AND(E71&gt;0,E72&gt;0,I71+0.005&gt;=K71),"Currently Meeting, Pending",
IF(AND(E71&gt;0,E72&gt;=0,E73&gt;=0,I73+0.005&gt;=K73),"Will Meet Goal",
IF(AND(E71&gt;=0,E72=0,E73&gt;0,J73&lt;K73),"Will Not Meet Goal",
IF(AND(E71&gt;=0,E72&gt;0,E73&gt;0,I72&lt;K72),"Currently Not Meeting, Pending",
"ERROR")))))),
IF(AND(E71=0,E72=0,E73=0),"N/A",
IF(AND(E71=0,E72&gt;0,E73=0),"Goal Met",
IF(AND(E71&gt;0,E72&gt;0,I71+0.005&gt;=K71),"Goal Met",
IF(AND(E71&gt;0,E72&gt;=0,E73&gt;=0,I73+0.005&gt;=K73),"Goal Met",
IF(AND(E71&gt;=0,E72=0,E73&gt;0,I73&lt;K73),"Goal Not Met",
IF(AND(E71&gt;=0,E72&gt;0,E73&gt;0,I72&lt;K72),"Goal Not Met","ERROR")
))))))</f>
        <v>Goal Met</v>
      </c>
      <c r="N71">
        <f>IF(L71="Y",(E71+E73),E71)</f>
        <v>86</v>
      </c>
      <c r="O71" s="8">
        <v>45930</v>
      </c>
      <c r="P71" s="7">
        <f t="shared" si="2"/>
        <v>0.66666666666666663</v>
      </c>
    </row>
    <row r="72" spans="1:16" x14ac:dyDescent="0.25">
      <c r="A72">
        <v>2024</v>
      </c>
      <c r="B72" t="s">
        <v>23</v>
      </c>
      <c r="C72" t="s">
        <v>37</v>
      </c>
      <c r="D72" t="s">
        <v>16</v>
      </c>
      <c r="E72" s="6">
        <v>0</v>
      </c>
      <c r="F72" t="s">
        <v>46</v>
      </c>
      <c r="G72" t="s">
        <v>30</v>
      </c>
      <c r="H72">
        <f>SUM($E71:$E73)</f>
        <v>129</v>
      </c>
      <c r="I72" s="15">
        <f>IFERROR(E71/(E71+E73),"")</f>
        <v>0.66666666666666663</v>
      </c>
      <c r="J72" s="15">
        <f>IFERROR((E71+E72)/H71,"")</f>
        <v>0.66666666666666663</v>
      </c>
      <c r="K72" s="14">
        <v>0.5</v>
      </c>
      <c r="L72" t="s">
        <v>15</v>
      </c>
      <c r="M72" s="6" t="str">
        <f>IF(L71="Y",IF(AND(E71=0,E72=0,E73=0),"N/A",
IF(AND(E71=0,E72&gt;0,E73=0),"Currently Meeting, Pending",
IF(AND(E71&gt;0,E72&gt;0,I71+0.005&gt;=K71),"Currently Meeting, Pending",
IF(AND(E71&gt;0,E72&gt;=0,E73&gt;=0,I73+0.005&gt;=K73),"Will Meet Goal",
IF(AND(E71&gt;=0,E72=0,E73&gt;0,J73&lt;K73),"Will Not Meet Goal",
IF(AND(E71&gt;=0,E72&gt;0,E73&gt;0,I72&lt;K72),"Currently Not Meeting, Pending",
"ERROR")))))),
IF(AND(E71=0,E72=0,E73=0),"N/A",
IF(AND(E71=0,E72&gt;0,E73=0),"Goal Met",
IF(AND(E71&gt;0,E72&gt;0,I71+0.005&gt;=K71),"Goal Met",
IF(AND(E71&gt;0,E72&gt;=0,E73&gt;=0,I73+0.005&gt;=K73),"Goal Met",
IF(AND(E71&gt;=0,E72=0,E73&gt;0,I73&lt;K73),"Goal Not Met",
IF(AND(E71&gt;=0,E72&gt;0,E73&gt;0,I72&lt;K72),"Goal Not Met","ERROR")
))))))</f>
        <v>Goal Met</v>
      </c>
      <c r="N72">
        <f>IF(L71="Y",(E71+E73),E71)</f>
        <v>86</v>
      </c>
      <c r="O72" s="8">
        <v>45930</v>
      </c>
      <c r="P72" s="7">
        <f t="shared" si="2"/>
        <v>0</v>
      </c>
    </row>
    <row r="73" spans="1:16" x14ac:dyDescent="0.25">
      <c r="A73">
        <v>2024</v>
      </c>
      <c r="B73" t="s">
        <v>23</v>
      </c>
      <c r="C73" t="s">
        <v>37</v>
      </c>
      <c r="D73" t="s">
        <v>17</v>
      </c>
      <c r="E73" s="6">
        <v>43</v>
      </c>
      <c r="F73" t="s">
        <v>46</v>
      </c>
      <c r="G73" t="s">
        <v>30</v>
      </c>
      <c r="H73">
        <f>SUM($E71:$E73)</f>
        <v>129</v>
      </c>
      <c r="I73" s="15">
        <f>IFERROR(E71/(E71+E73),"")</f>
        <v>0.66666666666666663</v>
      </c>
      <c r="J73" s="15">
        <f>IFERROR((E71+E72)/H71,"")</f>
        <v>0.66666666666666663</v>
      </c>
      <c r="K73" s="14">
        <v>0.5</v>
      </c>
      <c r="L73" t="s">
        <v>15</v>
      </c>
      <c r="M73" s="6" t="str">
        <f>IF(L71="Y",IF(AND(E71=0,E72=0,E73=0),"N/A",
IF(AND(E71=0,E72&gt;0,E73=0),"Currently Meeting, Pending",
IF(AND(E71&gt;0,E72&gt;0,I71+0.005&gt;=K71),"Currently Meeting, Pending",
IF(AND(E71&gt;0,E72&gt;=0,E73&gt;=0,I73+0.005&gt;=K73),"Will Meet Goal",
IF(AND(E71&gt;=0,E72=0,E73&gt;0,J73&lt;K73),"Will Not Meet Goal",
IF(AND(E71&gt;=0,E72&gt;0,E73&gt;0,I72&lt;K72),"Currently Not Meeting, Pending",
"ERROR")))))),
IF(AND(E71=0,E72=0,E73=0),"N/A",
IF(AND(E71=0,E72&gt;0,E73=0),"Goal Met",
IF(AND(E71&gt;0,E72&gt;0,I71+0.005&gt;=K71),"Goal Met",
IF(AND(E71&gt;0,E72&gt;=0,E73&gt;=0,I73+0.005&gt;=K73),"Goal Met",
IF(AND(E71&gt;=0,E72=0,E73&gt;0,I73&lt;K73),"Goal Not Met",
IF(AND(E71&gt;=0,E72&gt;0,E73&gt;0,I72&lt;K72),"Goal Not Met","ERROR")
))))))</f>
        <v>Goal Met</v>
      </c>
      <c r="N73">
        <f>IF(L71="Y",(E71+E73),E71)</f>
        <v>86</v>
      </c>
      <c r="O73" s="8">
        <v>45930</v>
      </c>
      <c r="P73" s="7">
        <f t="shared" si="2"/>
        <v>0.33333333333333331</v>
      </c>
    </row>
    <row r="74" spans="1:16" x14ac:dyDescent="0.25">
      <c r="A74">
        <v>2024</v>
      </c>
      <c r="B74" t="s">
        <v>23</v>
      </c>
      <c r="C74" t="s">
        <v>26</v>
      </c>
      <c r="D74" t="s">
        <v>14</v>
      </c>
      <c r="E74" s="6">
        <v>263</v>
      </c>
      <c r="F74" t="s">
        <v>46</v>
      </c>
      <c r="G74" t="s">
        <v>21</v>
      </c>
      <c r="H74">
        <f>SUM($E74:$E76)</f>
        <v>288</v>
      </c>
      <c r="I74" s="15">
        <f>IFERROR(E74/(E74+E76),"")</f>
        <v>0.91319444444444442</v>
      </c>
      <c r="J74" s="15">
        <f>IFERROR((E74+E75)/H74,0)</f>
        <v>0.91319444444444442</v>
      </c>
      <c r="K74" s="14">
        <v>0.9</v>
      </c>
      <c r="L74" t="s">
        <v>15</v>
      </c>
      <c r="M74" s="6" t="str">
        <f>IF(L74="Y",IF(AND(E74=0,E75=0,E76=0),"N/A",
IF(AND(E74=0,E75&gt;0,E76=0),"Currently Meeting, Pending",
IF(AND(E74&gt;0,E75&gt;0,I74+0.005&gt;=K74),"Currently Meeting, Pending",
IF(AND(E74&gt;0,E75&gt;=0,E76&gt;=0,I76+0.005&gt;=K76),"Will Meet Goal",
IF(AND(E74&gt;=0,E75=0,E76&gt;0,J76&lt;K76),"Will Not Meet Goal",
IF(AND(E74&gt;=0,E75&gt;0,E76&gt;0,I75&lt;K75),"Currently Not Meeting, Pending",
"ERROR")))))),
IF(AND(E74=0,E75=0,E76=0),"N/A",
IF(AND(E74=0,E75&gt;0,E76=0),"Goal Met",
IF(AND(E74&gt;0,E75&gt;0,I74+0.005&gt;=K74),"Goal Met",
IF(AND(E74&gt;0,E75&gt;=0,E76&gt;=0,I76+0.005&gt;=K76),"Goal Met",
IF(AND(E74&gt;=0,E75=0,E76&gt;0,I76&lt;K76),"Goal Not Met",
IF(AND(E74&gt;=0,E75&gt;0,E76&gt;0,I75&lt;K75),"Goal Not Met","ERROR")
))))))</f>
        <v>Goal Met</v>
      </c>
      <c r="N74">
        <f>IF(L74="Y",(E74+E76),E74)</f>
        <v>263</v>
      </c>
      <c r="O74" s="8">
        <v>45930</v>
      </c>
      <c r="P74" s="7">
        <f t="shared" si="2"/>
        <v>0.91319444444444442</v>
      </c>
    </row>
    <row r="75" spans="1:16" x14ac:dyDescent="0.25">
      <c r="A75">
        <v>2024</v>
      </c>
      <c r="B75" t="s">
        <v>23</v>
      </c>
      <c r="C75" t="s">
        <v>26</v>
      </c>
      <c r="D75" t="s">
        <v>16</v>
      </c>
      <c r="E75" s="6">
        <v>0</v>
      </c>
      <c r="F75" t="s">
        <v>46</v>
      </c>
      <c r="G75" t="s">
        <v>21</v>
      </c>
      <c r="H75">
        <f>SUM($E74:$E76)</f>
        <v>288</v>
      </c>
      <c r="I75" s="15">
        <f>IFERROR(E74/(E74+E76),"")</f>
        <v>0.91319444444444442</v>
      </c>
      <c r="J75" s="15">
        <f>IFERROR((E74+E75)/H74,0)</f>
        <v>0.91319444444444442</v>
      </c>
      <c r="K75" s="14">
        <v>0.9</v>
      </c>
      <c r="L75" t="s">
        <v>15</v>
      </c>
      <c r="M75" s="6" t="str">
        <f>IF(L74="Y",IF(AND(E74=0,E75=0,E76=0),"N/A",
IF(AND(E74=0,E75&gt;0,E76=0),"Currently Meeting, Pending",
IF(AND(E74&gt;0,E75&gt;0,I74+0.005&gt;=K74),"Currently Meeting, Pending",
IF(AND(E74&gt;0,E75&gt;=0,E76&gt;=0,I76+0.005&gt;=K76),"Will Meet Goal",
IF(AND(E74&gt;=0,E75=0,E76&gt;0,J76&lt;K76),"Will Not Meet Goal",
IF(AND(E74&gt;=0,E75&gt;0,E76&gt;0,I75&lt;K75),"Currently Not Meeting, Pending",
"ERROR")))))),
IF(AND(E74=0,E75=0,E76=0),"N/A",
IF(AND(E74=0,E75&gt;0,E76=0),"Goal Met",
IF(AND(E74&gt;0,E75&gt;0,I74+0.005&gt;=K74),"Goal Met",
IF(AND(E74&gt;0,E75&gt;=0,E76&gt;=0,I76+0.005&gt;=K76),"Goal Met",
IF(AND(E74&gt;=0,E75=0,E76&gt;0,I76&lt;K76),"Goal Not Met",
IF(AND(E74&gt;=0,E75&gt;0,E76&gt;0,I75&lt;K75),"Goal Not Met","ERROR")
))))))</f>
        <v>Goal Met</v>
      </c>
      <c r="N75">
        <f>IF(L74="Y",(E74+E76),E74)</f>
        <v>263</v>
      </c>
      <c r="O75" s="8">
        <v>45930</v>
      </c>
      <c r="P75" s="7">
        <f t="shared" si="2"/>
        <v>0</v>
      </c>
    </row>
    <row r="76" spans="1:16" x14ac:dyDescent="0.25">
      <c r="A76">
        <v>2024</v>
      </c>
      <c r="B76" t="s">
        <v>23</v>
      </c>
      <c r="C76" t="s">
        <v>26</v>
      </c>
      <c r="D76" t="s">
        <v>17</v>
      </c>
      <c r="E76" s="6">
        <v>25</v>
      </c>
      <c r="F76" t="s">
        <v>46</v>
      </c>
      <c r="G76" t="s">
        <v>21</v>
      </c>
      <c r="H76">
        <f>SUM($E74:$E76)</f>
        <v>288</v>
      </c>
      <c r="I76" s="15">
        <f>IFERROR(E74/(E74+E76),"")</f>
        <v>0.91319444444444442</v>
      </c>
      <c r="J76" s="15">
        <f>IFERROR((E74+E75)/H74,0)</f>
        <v>0.91319444444444442</v>
      </c>
      <c r="K76" s="14">
        <v>0.9</v>
      </c>
      <c r="L76" t="s">
        <v>15</v>
      </c>
      <c r="M76" s="6" t="str">
        <f>IF(L74="Y",IF(AND(E74=0,E75=0,E76=0),"N/A",
IF(AND(E74=0,E75&gt;0,E76=0),"Currently Meeting, Pending",
IF(AND(E74&gt;0,E75&gt;0,I74+0.005&gt;=K74),"Currently Meeting, Pending",
IF(AND(E74&gt;0,E75&gt;=0,E76&gt;=0,I76+0.005&gt;=K76),"Will Meet Goal",
IF(AND(E74&gt;=0,E75=0,E76&gt;0,J76&lt;K76),"Will Not Meet Goal",
IF(AND(E74&gt;=0,E75&gt;0,E76&gt;0,I75&lt;K75),"Currently Not Meeting, Pending",
"ERROR")))))),
IF(AND(E74=0,E75=0,E76=0),"N/A",
IF(AND(E74=0,E75&gt;0,E76=0),"Goal Met",
IF(AND(E74&gt;0,E75&gt;0,I74+0.005&gt;=K74),"Goal Met",
IF(AND(E74&gt;0,E75&gt;=0,E76&gt;=0,I76+0.005&gt;=K76),"Goal Met",
IF(AND(E74&gt;=0,E75=0,E76&gt;0,I76&lt;K76),"Goal Not Met",
IF(AND(E74&gt;=0,E75&gt;0,E76&gt;0,I75&lt;K75),"Goal Not Met","ERROR")
))))))</f>
        <v>Goal Met</v>
      </c>
      <c r="N76">
        <f>IF(L74="Y",(E74+E76),E74)</f>
        <v>263</v>
      </c>
      <c r="O76" s="8">
        <v>45930</v>
      </c>
      <c r="P76" s="7">
        <f t="shared" si="2"/>
        <v>8.6805555555555552E-2</v>
      </c>
    </row>
    <row r="77" spans="1:16" x14ac:dyDescent="0.25">
      <c r="A77">
        <v>2024</v>
      </c>
      <c r="B77" t="s">
        <v>23</v>
      </c>
      <c r="C77" t="s">
        <v>27</v>
      </c>
      <c r="D77" t="s">
        <v>14</v>
      </c>
      <c r="E77" s="6">
        <v>169</v>
      </c>
      <c r="F77" t="s">
        <v>46</v>
      </c>
      <c r="G77" t="s">
        <v>28</v>
      </c>
      <c r="H77">
        <f>SUM($E77:$E79)</f>
        <v>176</v>
      </c>
      <c r="I77" s="15">
        <f>IFERROR(E77/(E77+E79),"")</f>
        <v>0.96022727272727271</v>
      </c>
      <c r="J77" s="15">
        <f>IFERROR((E77+E78)/H77,0)</f>
        <v>0.96022727272727271</v>
      </c>
      <c r="K77" s="14">
        <v>0.9</v>
      </c>
      <c r="L77" t="s">
        <v>15</v>
      </c>
      <c r="M77" s="6" t="str">
        <f>IF(L77="Y",IF(AND(E77=0,E78=0,E79=0),"N/A",
IF(AND(E77=0,E78&gt;0,E79=0),"Currently Meeting, Pending",
IF(AND(E77&gt;0,E78&gt;0,I77+0.005&gt;=K77),"Currently Meeting, Pending",
IF(AND(E77&gt;0,E78&gt;=0,E79&gt;=0,I79+0.005&gt;=K79),"Will Meet Goal",
IF(AND(E77&gt;=0,E78=0,E79&gt;0,J79&lt;K79),"Will Not Meet Goal",
IF(AND(E77&gt;=0,E78&gt;0,E79&gt;0,I78&lt;K78),"Currently Not Meeting, Pending",
"ERROR")))))),
IF(AND(E77=0,E78=0,E79=0),"N/A",
IF(AND(E77=0,E78&gt;0,E79=0),"Goal Met",
IF(AND(E77&gt;0,E78&gt;0,I77+0.005&gt;=K77),"Goal Met",
IF(AND(E77&gt;0,E78&gt;=0,E79&gt;=0,I79+0.005&gt;=K79),"Goal Met",
IF(AND(E77&gt;=0,E78=0,E79&gt;0,I79&lt;K79),"Goal Not Met",
IF(AND(E77&gt;=0,E78&gt;0,E79&gt;0,I78&lt;K78),"Goal Not Met","ERROR")
))))))</f>
        <v>Goal Met</v>
      </c>
      <c r="N77">
        <f>IF(L77="Y",(E77+E79),E77)</f>
        <v>169</v>
      </c>
      <c r="O77" s="8">
        <v>45930</v>
      </c>
      <c r="P77" s="7">
        <f t="shared" si="2"/>
        <v>0.96022727272727271</v>
      </c>
    </row>
    <row r="78" spans="1:16" x14ac:dyDescent="0.25">
      <c r="A78">
        <v>2024</v>
      </c>
      <c r="B78" t="s">
        <v>23</v>
      </c>
      <c r="C78" t="s">
        <v>27</v>
      </c>
      <c r="D78" t="s">
        <v>16</v>
      </c>
      <c r="E78" s="6">
        <v>0</v>
      </c>
      <c r="F78" t="s">
        <v>46</v>
      </c>
      <c r="G78" t="s">
        <v>28</v>
      </c>
      <c r="H78">
        <f>SUM($E77:$E79)</f>
        <v>176</v>
      </c>
      <c r="I78" s="15">
        <f>IFERROR(E77/(E77+E79),"")</f>
        <v>0.96022727272727271</v>
      </c>
      <c r="J78" s="15">
        <f>IFERROR((E77+E78)/H77,0)</f>
        <v>0.96022727272727271</v>
      </c>
      <c r="K78" s="14">
        <v>0.9</v>
      </c>
      <c r="L78" t="s">
        <v>15</v>
      </c>
      <c r="M78" s="6" t="str">
        <f>IF(L77="Y",IF(AND(E77=0,E78=0,E79=0),"N/A",
IF(AND(E77=0,E78&gt;0,E79=0),"Currently Meeting, Pending",
IF(AND(E77&gt;0,E78&gt;0,I77+0.005&gt;=K77),"Currently Meeting, Pending",
IF(AND(E77&gt;0,E78&gt;=0,E79&gt;=0,I79+0.005&gt;=K79),"Will Meet Goal",
IF(AND(E77&gt;=0,E78=0,E79&gt;0,J79&lt;K79),"Will Not Meet Goal",
IF(AND(E77&gt;=0,E78&gt;0,E79&gt;0,I78&lt;K78),"Currently Not Meeting, Pending",
"ERROR")))))),
IF(AND(E77=0,E78=0,E79=0),"N/A",
IF(AND(E77=0,E78&gt;0,E79=0),"Goal Met",
IF(AND(E77&gt;0,E78&gt;0,I77+0.005&gt;=K77),"Goal Met",
IF(AND(E77&gt;0,E78&gt;=0,E79&gt;=0,I79+0.005&gt;=K79),"Goal Met",
IF(AND(E77&gt;=0,E78=0,E79&gt;0,I79&lt;K79),"Goal Not Met",
IF(AND(E77&gt;=0,E78&gt;0,E79&gt;0,I78&lt;K78),"Goal Not Met","ERROR")
))))))</f>
        <v>Goal Met</v>
      </c>
      <c r="N78">
        <f>IF(L77="Y",(E77+E79),E77)</f>
        <v>169</v>
      </c>
      <c r="O78" s="8">
        <v>45930</v>
      </c>
      <c r="P78" s="7">
        <f t="shared" si="2"/>
        <v>0</v>
      </c>
    </row>
    <row r="79" spans="1:16" x14ac:dyDescent="0.25">
      <c r="A79">
        <v>2024</v>
      </c>
      <c r="B79" t="s">
        <v>23</v>
      </c>
      <c r="C79" t="s">
        <v>27</v>
      </c>
      <c r="D79" t="s">
        <v>17</v>
      </c>
      <c r="E79" s="6">
        <v>7</v>
      </c>
      <c r="F79" t="s">
        <v>46</v>
      </c>
      <c r="G79" t="s">
        <v>28</v>
      </c>
      <c r="H79">
        <f>SUM($E77:$E79)</f>
        <v>176</v>
      </c>
      <c r="I79" s="15">
        <f>IFERROR(E77/(E77+E79),"")</f>
        <v>0.96022727272727271</v>
      </c>
      <c r="J79" s="15">
        <f>IFERROR((E77+E78)/H77,0)</f>
        <v>0.96022727272727271</v>
      </c>
      <c r="K79" s="14">
        <v>0.9</v>
      </c>
      <c r="L79" t="s">
        <v>15</v>
      </c>
      <c r="M79" s="6" t="str">
        <f>IF(L77="Y",IF(AND(E77=0,E78=0,E79=0),"N/A",
IF(AND(E77=0,E78&gt;0,E79=0),"Currently Meeting, Pending",
IF(AND(E77&gt;0,E78&gt;0,I77+0.005&gt;=K77),"Currently Meeting, Pending",
IF(AND(E77&gt;0,E78&gt;=0,E79&gt;=0,I79+0.005&gt;=K79),"Will Meet Goal",
IF(AND(E77&gt;=0,E78=0,E79&gt;0,J79&lt;K79),"Will Not Meet Goal",
IF(AND(E77&gt;=0,E78&gt;0,E79&gt;0,I78&lt;K78),"Currently Not Meeting, Pending",
"ERROR")))))),
IF(AND(E77=0,E78=0,E79=0),"N/A",
IF(AND(E77=0,E78&gt;0,E79=0),"Goal Met",
IF(AND(E77&gt;0,E78&gt;0,I77+0.005&gt;=K77),"Goal Met",
IF(AND(E77&gt;0,E78&gt;=0,E79&gt;=0,I79+0.005&gt;=K79),"Goal Met",
IF(AND(E77&gt;=0,E78=0,E79&gt;0,I79&lt;K79),"Goal Not Met",
IF(AND(E77&gt;=0,E78&gt;0,E79&gt;0,I78&lt;K78),"Goal Not Met","ERROR")
))))))</f>
        <v>Goal Met</v>
      </c>
      <c r="N79">
        <f>IF(L77="Y",(E77+E79),E77)</f>
        <v>169</v>
      </c>
      <c r="O79" s="8">
        <v>45930</v>
      </c>
      <c r="P79" s="7">
        <f t="shared" si="2"/>
        <v>3.9772727272727272E-2</v>
      </c>
    </row>
    <row r="80" spans="1:16" x14ac:dyDescent="0.25">
      <c r="A80">
        <v>2024</v>
      </c>
      <c r="B80" t="s">
        <v>23</v>
      </c>
      <c r="C80" t="s">
        <v>29</v>
      </c>
      <c r="D80" t="s">
        <v>14</v>
      </c>
      <c r="E80" s="6">
        <v>230</v>
      </c>
      <c r="F80" t="s">
        <v>46</v>
      </c>
      <c r="G80" t="s">
        <v>30</v>
      </c>
      <c r="H80">
        <f>SUM($E80:$E82)</f>
        <v>238</v>
      </c>
      <c r="I80" s="15">
        <f>IFERROR(E80/(E80+E82),"")</f>
        <v>0.96638655462184875</v>
      </c>
      <c r="J80" s="15">
        <f>IFERROR((E80+E81)/H80,0)</f>
        <v>0.96638655462184875</v>
      </c>
      <c r="K80" s="14">
        <v>0.9</v>
      </c>
      <c r="L80" t="s">
        <v>15</v>
      </c>
      <c r="M80" s="6" t="str">
        <f>IF(L80="Y",IF(AND(E80=0,E81=0,E82=0),"N/A",
IF(AND(E80=0,E81&gt;0,E82=0),"Currently Meeting, Pending",
IF(AND(E80&gt;0,E81&gt;0,I80+0.005&gt;=K80),"Currently Meeting, Pending",
IF(AND(E80&gt;0,E81&gt;=0,E82&gt;=0,I82+0.005&gt;=K82),"Will Meet Goal",
IF(AND(E80&gt;=0,E81=0,E82&gt;0,J82&lt;K82),"Will Not Meet Goal",
IF(AND(E80&gt;=0,E81&gt;0,E82&gt;0,I81&lt;K81),"Currently Not Meeting, Pending",
"ERROR")))))),
IF(AND(E80=0,E81=0,E82=0),"N/A",
IF(AND(E80=0,E81&gt;0,E82=0),"Goal Met",
IF(AND(E80&gt;0,E81&gt;0,I80+0.005&gt;=K80),"Goal Met",
IF(AND(E80&gt;0,E81&gt;=0,E82&gt;=0,I82+0.005&gt;=K82),"Goal Met",
IF(AND(E80&gt;=0,E81=0,E82&gt;0,I82&lt;K82),"Goal Not Met",
IF(AND(E80&gt;=0,E81&gt;0,E82&gt;0,I81&lt;K81),"Goal Not Met","ERROR")
))))))</f>
        <v>Goal Met</v>
      </c>
      <c r="N80">
        <f>IF(L80="Y",(E80+E82),E80)</f>
        <v>230</v>
      </c>
      <c r="O80" s="8">
        <v>45930</v>
      </c>
      <c r="P80" s="7">
        <f t="shared" si="2"/>
        <v>0.96638655462184875</v>
      </c>
    </row>
    <row r="81" spans="1:16" x14ac:dyDescent="0.25">
      <c r="A81">
        <v>2024</v>
      </c>
      <c r="B81" t="s">
        <v>23</v>
      </c>
      <c r="C81" t="s">
        <v>29</v>
      </c>
      <c r="D81" t="s">
        <v>16</v>
      </c>
      <c r="E81" s="6">
        <v>0</v>
      </c>
      <c r="F81" t="s">
        <v>46</v>
      </c>
      <c r="G81" t="s">
        <v>30</v>
      </c>
      <c r="H81">
        <f>SUM($E80:$E82)</f>
        <v>238</v>
      </c>
      <c r="I81" s="15">
        <f>IFERROR(E80/(E80+E82),"")</f>
        <v>0.96638655462184875</v>
      </c>
      <c r="J81" s="15">
        <f>IFERROR((E80+E81)/H80,0)</f>
        <v>0.96638655462184875</v>
      </c>
      <c r="K81" s="14">
        <v>0.9</v>
      </c>
      <c r="L81" t="s">
        <v>15</v>
      </c>
      <c r="M81" s="6" t="str">
        <f>IF(L80="Y",IF(AND(E80=0,E81=0,E82=0),"N/A",
IF(AND(E80=0,E81&gt;0,E82=0),"Currently Meeting, Pending",
IF(AND(E80&gt;0,E81&gt;0,I80+0.005&gt;=K80),"Currently Meeting, Pending",
IF(AND(E80&gt;0,E81&gt;=0,E82&gt;=0,I82+0.005&gt;=K82),"Will Meet Goal",
IF(AND(E80&gt;=0,E81=0,E82&gt;0,J82&lt;K82),"Will Not Meet Goal",
IF(AND(E80&gt;=0,E81&gt;0,E82&gt;0,I81&lt;K81),"Currently Not Meeting, Pending",
"ERROR")))))),
IF(AND(E80=0,E81=0,E82=0),"N/A",
IF(AND(E80=0,E81&gt;0,E82=0),"Goal Met",
IF(AND(E80&gt;0,E81&gt;0,I80+0.005&gt;=K80),"Goal Met",
IF(AND(E80&gt;0,E81&gt;=0,E82&gt;=0,I82+0.005&gt;=K82),"Goal Met",
IF(AND(E80&gt;=0,E81=0,E82&gt;0,I82&lt;K82),"Goal Not Met",
IF(AND(E80&gt;=0,E81&gt;0,E82&gt;0,I81&lt;K81),"Goal Not Met","ERROR")
))))))</f>
        <v>Goal Met</v>
      </c>
      <c r="N81">
        <f>IF(L80="Y",(E80+E82),E80)</f>
        <v>230</v>
      </c>
      <c r="O81" s="8">
        <v>45930</v>
      </c>
      <c r="P81" s="7">
        <f t="shared" si="2"/>
        <v>0</v>
      </c>
    </row>
    <row r="82" spans="1:16" x14ac:dyDescent="0.25">
      <c r="A82">
        <v>2024</v>
      </c>
      <c r="B82" t="s">
        <v>23</v>
      </c>
      <c r="C82" t="s">
        <v>29</v>
      </c>
      <c r="D82" t="s">
        <v>17</v>
      </c>
      <c r="E82" s="6">
        <v>8</v>
      </c>
      <c r="F82" t="s">
        <v>46</v>
      </c>
      <c r="G82" t="s">
        <v>30</v>
      </c>
      <c r="H82">
        <f>SUM($E80:$E82)</f>
        <v>238</v>
      </c>
      <c r="I82" s="15">
        <f>IFERROR(E80/(E80+E82),"")</f>
        <v>0.96638655462184875</v>
      </c>
      <c r="J82" s="15">
        <f>IFERROR((E80+E81)/H80,0)</f>
        <v>0.96638655462184875</v>
      </c>
      <c r="K82" s="14">
        <v>0.9</v>
      </c>
      <c r="L82" t="s">
        <v>15</v>
      </c>
      <c r="M82" s="6" t="str">
        <f>IF(L80="Y",IF(AND(E80=0,E81=0,E82=0),"N/A",
IF(AND(E80=0,E81&gt;0,E82=0),"Currently Meeting, Pending",
IF(AND(E80&gt;0,E81&gt;0,I80+0.005&gt;=K80),"Currently Meeting, Pending",
IF(AND(E80&gt;0,E81&gt;=0,E82&gt;=0,I82+0.005&gt;=K82),"Will Meet Goal",
IF(AND(E80&gt;=0,E81=0,E82&gt;0,J82&lt;K82),"Will Not Meet Goal",
IF(AND(E80&gt;=0,E81&gt;0,E82&gt;0,I81&lt;K81),"Currently Not Meeting, Pending",
"ERROR")))))),
IF(AND(E80=0,E81=0,E82=0),"N/A",
IF(AND(E80=0,E81&gt;0,E82=0),"Goal Met",
IF(AND(E80&gt;0,E81&gt;0,I80+0.005&gt;=K80),"Goal Met",
IF(AND(E80&gt;0,E81&gt;=0,E82&gt;=0,I82+0.005&gt;=K82),"Goal Met",
IF(AND(E80&gt;=0,E81=0,E82&gt;0,I82&lt;K82),"Goal Not Met",
IF(AND(E80&gt;=0,E81&gt;0,E82&gt;0,I81&lt;K81),"Goal Not Met","ERROR")
))))))</f>
        <v>Goal Met</v>
      </c>
      <c r="N82">
        <f>IF(L80="Y",(E80+E82),E80)</f>
        <v>230</v>
      </c>
      <c r="O82" s="8">
        <v>45930</v>
      </c>
      <c r="P82" s="7">
        <f t="shared" si="2"/>
        <v>3.3613445378151259E-2</v>
      </c>
    </row>
    <row r="83" spans="1:16" x14ac:dyDescent="0.25">
      <c r="A83">
        <v>2024</v>
      </c>
      <c r="B83" t="s">
        <v>23</v>
      </c>
      <c r="C83" t="s">
        <v>31</v>
      </c>
      <c r="D83" t="s">
        <v>14</v>
      </c>
      <c r="E83" s="6">
        <v>102</v>
      </c>
      <c r="F83" t="s">
        <v>46</v>
      </c>
      <c r="G83" t="s">
        <v>32</v>
      </c>
      <c r="H83">
        <f>SUM($E83:$E85)</f>
        <v>107</v>
      </c>
      <c r="I83" s="15">
        <f>IFERROR(E83/(E83+E85),"")</f>
        <v>0.95327102803738317</v>
      </c>
      <c r="J83" s="15">
        <f>IFERROR((E83+E84)/H83,0)</f>
        <v>0.95327102803738317</v>
      </c>
      <c r="K83" s="14">
        <v>0.9</v>
      </c>
      <c r="L83" t="s">
        <v>15</v>
      </c>
      <c r="M83" s="6" t="str">
        <f>IF(L83="Y",IF(AND(E83=0,E84=0,E85=0),"N/A",
IF(AND(E83=0,E84&gt;0,E85=0),"Currently Meeting, Pending",
IF(AND(E83&gt;0,E84&gt;0,I83+0.005&gt;=K83),"Currently Meeting, Pending",
IF(AND(E83&gt;0,E84&gt;=0,E85&gt;=0,I85+0.005&gt;=K85),"Will Meet Goal",
IF(AND(E83&gt;=0,E84=0,E85&gt;0,J85&lt;K85),"Will Not Meet Goal",
IF(AND(E83&gt;=0,E84&gt;0,E85&gt;0,I84&lt;K84),"Currently Not Meeting, Pending",
"ERROR")))))),
IF(AND(E83=0,E84=0,E85=0),"N/A",
IF(AND(E83=0,E84&gt;0,E85=0),"Goal Met",
IF(AND(E83&gt;0,E84&gt;0,I83+0.005&gt;=K83),"Goal Met",
IF(AND(E83&gt;0,E84&gt;=0,E85&gt;=0,I85+0.005&gt;=K85),"Goal Met",
IF(AND(E83&gt;=0,E84=0,E85&gt;0,I85&lt;K85),"Goal Not Met",
IF(AND(E83&gt;=0,E84&gt;0,E85&gt;0,I84&lt;K84),"Goal Not Met","ERROR")
))))))</f>
        <v>Goal Met</v>
      </c>
      <c r="N83">
        <f>IF(L83="Y",(E83+E85),E83)</f>
        <v>102</v>
      </c>
      <c r="O83" s="8">
        <v>45930</v>
      </c>
      <c r="P83" s="7">
        <f t="shared" si="2"/>
        <v>0.95327102803738317</v>
      </c>
    </row>
    <row r="84" spans="1:16" x14ac:dyDescent="0.25">
      <c r="A84">
        <v>2024</v>
      </c>
      <c r="B84" t="s">
        <v>23</v>
      </c>
      <c r="C84" t="s">
        <v>31</v>
      </c>
      <c r="D84" t="s">
        <v>16</v>
      </c>
      <c r="E84" s="6">
        <v>0</v>
      </c>
      <c r="F84" t="s">
        <v>46</v>
      </c>
      <c r="G84" t="s">
        <v>32</v>
      </c>
      <c r="H84">
        <f>SUM($E83:$E85)</f>
        <v>107</v>
      </c>
      <c r="I84" s="15">
        <f>IFERROR(E83/(E83+E85),"")</f>
        <v>0.95327102803738317</v>
      </c>
      <c r="J84" s="15">
        <f>IFERROR((E83+E84)/H83,0)</f>
        <v>0.95327102803738317</v>
      </c>
      <c r="K84" s="14">
        <v>0.9</v>
      </c>
      <c r="L84" t="s">
        <v>15</v>
      </c>
      <c r="M84" s="6" t="str">
        <f>IF(L83="Y",IF(AND(E83=0,E84=0,E85=0),"N/A",
IF(AND(E83=0,E84&gt;0,E85=0),"Currently Meeting, Pending",
IF(AND(E83&gt;0,E84&gt;0,I83+0.005&gt;=K83),"Currently Meeting, Pending",
IF(AND(E83&gt;0,E84&gt;=0,E85&gt;=0,I85+0.005&gt;=K85),"Will Meet Goal",
IF(AND(E83&gt;=0,E84=0,E85&gt;0,J85&lt;K85),"Will Not Meet Goal",
IF(AND(E83&gt;=0,E84&gt;0,E85&gt;0,I84&lt;K84),"Currently Not Meeting, Pending",
"ERROR")))))),
IF(AND(E83=0,E84=0,E85=0),"N/A",
IF(AND(E83=0,E84&gt;0,E85=0),"Goal Met",
IF(AND(E83&gt;0,E84&gt;0,I83+0.005&gt;=K83),"Goal Met",
IF(AND(E83&gt;0,E84&gt;=0,E85&gt;=0,I85+0.005&gt;=K85),"Goal Met",
IF(AND(E83&gt;=0,E84=0,E85&gt;0,I85&lt;K85),"Goal Not Met",
IF(AND(E83&gt;=0,E84&gt;0,E85&gt;0,I84&lt;K84),"Goal Not Met","ERROR")
))))))</f>
        <v>Goal Met</v>
      </c>
      <c r="N84">
        <f>IF(L83="Y",(E83+E85),E83)</f>
        <v>102</v>
      </c>
      <c r="O84" s="8">
        <v>45930</v>
      </c>
      <c r="P84" s="7">
        <f t="shared" si="2"/>
        <v>0</v>
      </c>
    </row>
    <row r="85" spans="1:16" x14ac:dyDescent="0.25">
      <c r="A85">
        <v>2024</v>
      </c>
      <c r="B85" t="s">
        <v>23</v>
      </c>
      <c r="C85" t="s">
        <v>31</v>
      </c>
      <c r="D85" t="s">
        <v>17</v>
      </c>
      <c r="E85" s="6">
        <v>5</v>
      </c>
      <c r="F85" t="s">
        <v>46</v>
      </c>
      <c r="G85" t="s">
        <v>32</v>
      </c>
      <c r="H85">
        <f>SUM($E83:$E85)</f>
        <v>107</v>
      </c>
      <c r="I85" s="15">
        <f>IFERROR(E83/(E83+E85),"")</f>
        <v>0.95327102803738317</v>
      </c>
      <c r="J85" s="15">
        <f>IFERROR((E83+E84)/H83,0)</f>
        <v>0.95327102803738317</v>
      </c>
      <c r="K85" s="14">
        <v>0.9</v>
      </c>
      <c r="L85" t="s">
        <v>15</v>
      </c>
      <c r="M85" s="6" t="str">
        <f>IF(L83="Y",IF(AND(E83=0,E84=0,E85=0),"N/A",
IF(AND(E83=0,E84&gt;0,E85=0),"Currently Meeting, Pending",
IF(AND(E83&gt;0,E84&gt;0,I83+0.005&gt;=K83),"Currently Meeting, Pending",
IF(AND(E83&gt;0,E84&gt;=0,E85&gt;=0,I85+0.005&gt;=K85),"Will Meet Goal",
IF(AND(E83&gt;=0,E84=0,E85&gt;0,J85&lt;K85),"Will Not Meet Goal",
IF(AND(E83&gt;=0,E84&gt;0,E85&gt;0,I84&lt;K84),"Currently Not Meeting, Pending",
"ERROR")))))),
IF(AND(E83=0,E84=0,E85=0),"N/A",
IF(AND(E83=0,E84&gt;0,E85=0),"Goal Met",
IF(AND(E83&gt;0,E84&gt;0,I83+0.005&gt;=K83),"Goal Met",
IF(AND(E83&gt;0,E84&gt;=0,E85&gt;=0,I85+0.005&gt;=K85),"Goal Met",
IF(AND(E83&gt;=0,E84=0,E85&gt;0,I85&lt;K85),"Goal Not Met",
IF(AND(E83&gt;=0,E84&gt;0,E85&gt;0,I84&lt;K84),"Goal Not Met","ERROR")
))))))</f>
        <v>Goal Met</v>
      </c>
      <c r="N85">
        <f>IF(L83="Y",(E83+E85),E83)</f>
        <v>102</v>
      </c>
      <c r="O85" s="8">
        <v>45930</v>
      </c>
      <c r="P85" s="7">
        <f t="shared" si="2"/>
        <v>4.6728971962616821E-2</v>
      </c>
    </row>
    <row r="86" spans="1:16" x14ac:dyDescent="0.25">
      <c r="A86">
        <v>2024</v>
      </c>
      <c r="B86" t="s">
        <v>23</v>
      </c>
      <c r="C86" t="s">
        <v>36</v>
      </c>
      <c r="D86" t="s">
        <v>14</v>
      </c>
      <c r="E86" s="6">
        <v>13</v>
      </c>
      <c r="F86" t="s">
        <v>49</v>
      </c>
      <c r="G86" t="s">
        <v>35</v>
      </c>
      <c r="H86">
        <f>SUM($E86:$E88)</f>
        <v>14</v>
      </c>
      <c r="I86" s="15">
        <f>IFERROR(E86/(E86+E88),"")</f>
        <v>0.9285714285714286</v>
      </c>
      <c r="K86" s="14">
        <v>0.7</v>
      </c>
      <c r="L86" t="s">
        <v>15</v>
      </c>
      <c r="M86" s="6" t="str">
        <f>IF(L86="Y",IF(AND(E86=0,E87=0,E88=0),"N/A",
IF(AND(E86=0,E87&gt;0,E88=0),"Currently Meeting, Pending",
IF(AND(E86&gt;0,E87&gt;0,I86+0.005&gt;=K86),"Currently Meeting, Pending",
IF(AND(E86&gt;0,E87&gt;=0,E88&gt;=0,I88+0.005&gt;=K88),"Will Meet Goal",
IF(AND(E86&gt;=0,E87=0,E88&gt;0,J88&lt;K88),"Will Not Meet Goal",
IF(AND(E86&gt;=0,E87&gt;0,E88&gt;0,I87&lt;K87),"Currently Not Meeting, Pending",
"ERROR")))))),
IF(AND(E86=0,E87=0,E88=0),"N/A",
IF(AND(E86=0,E87&gt;0,E88=0),"Goal Met",
IF(AND(E86&gt;0,E87&gt;0,I86+0.005&gt;=K86),"Goal Met",
IF(AND(E86&gt;0,E87&gt;=0,E88&gt;=0,I88+0.005&gt;=K88),"Goal Met",
IF(AND(E86&gt;=0,E87=0,E88&gt;0,I88&lt;K88),"Goal Not Met",
IF(AND(E86&gt;=0,E87&gt;0,E88&gt;0,I87&lt;K87),"Goal Not Met","ERROR")
))))))</f>
        <v>Goal Met</v>
      </c>
      <c r="N86">
        <f>IF(L86="Y",(E86+E88),E86)</f>
        <v>13</v>
      </c>
      <c r="O86" s="8">
        <v>45930</v>
      </c>
      <c r="P86" s="7">
        <f t="shared" si="2"/>
        <v>0.9285714285714286</v>
      </c>
    </row>
    <row r="87" spans="1:16" x14ac:dyDescent="0.25">
      <c r="A87">
        <v>2024</v>
      </c>
      <c r="B87" t="s">
        <v>23</v>
      </c>
      <c r="C87" t="s">
        <v>36</v>
      </c>
      <c r="D87" t="s">
        <v>16</v>
      </c>
      <c r="E87" s="6">
        <v>0</v>
      </c>
      <c r="F87" t="s">
        <v>49</v>
      </c>
      <c r="G87" t="s">
        <v>35</v>
      </c>
      <c r="H87">
        <f>SUM($E86:$E88)</f>
        <v>14</v>
      </c>
      <c r="I87" s="15">
        <f>IFERROR(E86/(E86+E88),"")</f>
        <v>0.9285714285714286</v>
      </c>
      <c r="K87" s="14">
        <v>0.7</v>
      </c>
      <c r="L87" t="s">
        <v>15</v>
      </c>
      <c r="M87" s="6" t="str">
        <f>IF(L86="Y",IF(AND(E86=0,E87=0,E88=0),"N/A",
IF(AND(E86=0,E87&gt;0,E88=0),"Currently Meeting, Pending",
IF(AND(E86&gt;0,E87&gt;0,I86+0.005&gt;=K86),"Currently Meeting, Pending",
IF(AND(E86&gt;0,E87&gt;=0,E88&gt;=0,I88+0.005&gt;=K88),"Will Meet Goal",
IF(AND(E86&gt;=0,E87=0,E88&gt;0,J88&lt;K88),"Will Not Meet Goal",
IF(AND(E86&gt;=0,E87&gt;0,E88&gt;0,I87&lt;K87),"Currently Not Meeting, Pending",
"ERROR")))))),
IF(AND(E86=0,E87=0,E88=0),"N/A",
IF(AND(E86=0,E87&gt;0,E88=0),"Goal Met",
IF(AND(E86&gt;0,E87&gt;0,I86+0.005&gt;=K86),"Goal Met",
IF(AND(E86&gt;0,E87&gt;=0,E88&gt;=0,I88+0.005&gt;=K88),"Goal Met",
IF(AND(E86&gt;=0,E87=0,E88&gt;0,I88&lt;K88),"Goal Not Met",
IF(AND(E86&gt;=0,E87&gt;0,E88&gt;0,I87&lt;K87),"Goal Not Met","ERROR")
))))))</f>
        <v>Goal Met</v>
      </c>
      <c r="N87">
        <f>IF(L86="Y",(E86+E88),E86)</f>
        <v>13</v>
      </c>
      <c r="O87" s="8">
        <v>45930</v>
      </c>
      <c r="P87" s="7">
        <f t="shared" si="2"/>
        <v>0</v>
      </c>
    </row>
    <row r="88" spans="1:16" x14ac:dyDescent="0.25">
      <c r="A88">
        <v>2024</v>
      </c>
      <c r="B88" t="s">
        <v>23</v>
      </c>
      <c r="C88" t="s">
        <v>36</v>
      </c>
      <c r="D88" t="s">
        <v>17</v>
      </c>
      <c r="E88" s="6">
        <v>1</v>
      </c>
      <c r="F88" t="s">
        <v>49</v>
      </c>
      <c r="G88" t="s">
        <v>35</v>
      </c>
      <c r="H88">
        <f>SUM($E86:$E88)</f>
        <v>14</v>
      </c>
      <c r="I88" s="15">
        <f>IFERROR(E86/(E86+E88),"")</f>
        <v>0.9285714285714286</v>
      </c>
      <c r="K88" s="14">
        <v>0.7</v>
      </c>
      <c r="L88" t="s">
        <v>15</v>
      </c>
      <c r="M88" s="6" t="str">
        <f>IF(L86="Y",IF(AND(E86=0,E87=0,E88=0),"N/A",
IF(AND(E86=0,E87&gt;0,E88=0),"Currently Meeting, Pending",
IF(AND(E86&gt;0,E87&gt;0,I86+0.005&gt;=K86),"Currently Meeting, Pending",
IF(AND(E86&gt;0,E87&gt;=0,E88&gt;=0,I88+0.005&gt;=K88),"Will Meet Goal",
IF(AND(E86&gt;=0,E87=0,E88&gt;0,J88&lt;K88),"Will Not Meet Goal",
IF(AND(E86&gt;=0,E87&gt;0,E88&gt;0,I87&lt;K87),"Currently Not Meeting, Pending",
"ERROR")))))),
IF(AND(E86=0,E87=0,E88=0),"N/A",
IF(AND(E86=0,E87&gt;0,E88=0),"Goal Met",
IF(AND(E86&gt;0,E87&gt;0,I86+0.005&gt;=K86),"Goal Met",
IF(AND(E86&gt;0,E87&gt;=0,E88&gt;=0,I88+0.005&gt;=K88),"Goal Met",
IF(AND(E86&gt;=0,E87=0,E88&gt;0,I88&lt;K88),"Goal Not Met",
IF(AND(E86&gt;=0,E87&gt;0,E88&gt;0,I87&lt;K87),"Goal Not Met","ERROR")
))))))</f>
        <v>Goal Met</v>
      </c>
      <c r="N88">
        <f>IF(L86="Y",(E86+E88),E86)</f>
        <v>13</v>
      </c>
      <c r="O88" s="8">
        <v>45930</v>
      </c>
      <c r="P88" s="7">
        <f t="shared" si="2"/>
        <v>7.1428571428571425E-2</v>
      </c>
    </row>
    <row r="89" spans="1:16" x14ac:dyDescent="0.25">
      <c r="A89">
        <v>2024</v>
      </c>
      <c r="B89" t="s">
        <v>23</v>
      </c>
      <c r="C89" t="s">
        <v>38</v>
      </c>
      <c r="D89" t="s">
        <v>14</v>
      </c>
      <c r="E89" s="6">
        <v>20</v>
      </c>
      <c r="F89" t="s">
        <v>46</v>
      </c>
      <c r="G89" t="s">
        <v>22</v>
      </c>
      <c r="H89">
        <f>SUM($E89:$E91)</f>
        <v>23</v>
      </c>
      <c r="I89" s="15">
        <f>IFERROR(E89/(E89+E91),"")</f>
        <v>0.86956521739130432</v>
      </c>
      <c r="J89" s="15">
        <f>IFERROR((E89+E90)/H89,"")</f>
        <v>0.86956521739130432</v>
      </c>
      <c r="K89" s="14">
        <v>0.5</v>
      </c>
      <c r="L89" t="s">
        <v>15</v>
      </c>
      <c r="M89" s="6" t="str">
        <f>IF(L89="Y",IF(AND(E89=0,E90=0,E91=0),"N/A",
IF(AND(E89=0,E90&gt;0,E91=0),"Currently Meeting, Pending",
IF(AND(E89&gt;0,E90&gt;0,I89+0.005&gt;=K89),"Currently Meeting, Pending",
IF(AND(E89&gt;0,E90&gt;=0,E91&gt;=0,I91+0.005&gt;=K91),"Will Meet Goal",
IF(AND(E89&gt;=0,E90=0,E91&gt;0,J91&lt;K91),"Will Not Meet Goal",
IF(AND(E89&gt;=0,E90&gt;0,E91&gt;0,I90&lt;K90),"Currently Not Meeting, Pending",
"ERROR")))))),
IF(AND(E89=0,E90=0,E91=0),"N/A",
IF(AND(E89=0,E90&gt;0,E91=0),"Goal Met",
IF(AND(E89&gt;0,E90&gt;0,I89+0.005&gt;=K89),"Goal Met",
IF(AND(E89&gt;0,E90&gt;=0,E91&gt;=0,I91+0.005&gt;=K91),"Goal Met",
IF(AND(E89&gt;=0,E90=0,E91&gt;0,I91&lt;K91),"Goal Not Met",
IF(AND(E89&gt;=0,E90&gt;0,E91&gt;0,I90&lt;K90),"Goal Not Met","ERROR")
))))))</f>
        <v>Goal Met</v>
      </c>
      <c r="N89">
        <f>IF(L89="Y",(E89+E91),E89)</f>
        <v>20</v>
      </c>
      <c r="O89" s="8">
        <v>45930</v>
      </c>
      <c r="P89" s="7">
        <f t="shared" si="2"/>
        <v>0.86956521739130432</v>
      </c>
    </row>
    <row r="90" spans="1:16" x14ac:dyDescent="0.25">
      <c r="A90">
        <v>2024</v>
      </c>
      <c r="B90" t="s">
        <v>23</v>
      </c>
      <c r="C90" t="s">
        <v>38</v>
      </c>
      <c r="D90" t="s">
        <v>16</v>
      </c>
      <c r="E90" s="6">
        <v>0</v>
      </c>
      <c r="F90" t="s">
        <v>46</v>
      </c>
      <c r="G90" t="s">
        <v>22</v>
      </c>
      <c r="H90">
        <f>SUM($E89:$E91)</f>
        <v>23</v>
      </c>
      <c r="I90" s="15">
        <f>IFERROR(E89/(E89+E91),"")</f>
        <v>0.86956521739130432</v>
      </c>
      <c r="J90" s="15">
        <f>IFERROR((E89+E90)/H89,"")</f>
        <v>0.86956521739130432</v>
      </c>
      <c r="K90" s="14">
        <v>0.5</v>
      </c>
      <c r="L90" t="s">
        <v>15</v>
      </c>
      <c r="M90" s="6" t="str">
        <f>IF(L89="Y",IF(AND(E89=0,E90=0,E91=0),"N/A",
IF(AND(E89=0,E90&gt;0,E91=0),"Currently Meeting, Pending",
IF(AND(E89&gt;0,E90&gt;0,I89+0.005&gt;=K89),"Currently Meeting, Pending",
IF(AND(E89&gt;0,E90&gt;=0,E91&gt;=0,I91+0.005&gt;=K91),"Will Meet Goal",
IF(AND(E89&gt;=0,E90=0,E91&gt;0,J91&lt;K91),"Will Not Meet Goal",
IF(AND(E89&gt;=0,E90&gt;0,E91&gt;0,I90&lt;K90),"Currently Not Meeting, Pending",
"ERROR")))))),
IF(AND(E89=0,E90=0,E91=0),"N/A",
IF(AND(E89=0,E90&gt;0,E91=0),"Goal Met",
IF(AND(E89&gt;0,E90&gt;0,I89+0.005&gt;=K89),"Goal Met",
IF(AND(E89&gt;0,E90&gt;=0,E91&gt;=0,I91+0.005&gt;=K91),"Goal Met",
IF(AND(E89&gt;=0,E90=0,E91&gt;0,I91&lt;K91),"Goal Not Met",
IF(AND(E89&gt;=0,E90&gt;0,E91&gt;0,I90&lt;K90),"Goal Not Met","ERROR")
))))))</f>
        <v>Goal Met</v>
      </c>
      <c r="N90">
        <f>IF(L89="Y",(E89+E91),E89)</f>
        <v>20</v>
      </c>
      <c r="O90" s="8">
        <v>45930</v>
      </c>
      <c r="P90" s="7">
        <f t="shared" si="2"/>
        <v>0</v>
      </c>
    </row>
    <row r="91" spans="1:16" x14ac:dyDescent="0.25">
      <c r="A91">
        <v>2024</v>
      </c>
      <c r="B91" t="s">
        <v>23</v>
      </c>
      <c r="C91" t="s">
        <v>38</v>
      </c>
      <c r="D91" t="s">
        <v>17</v>
      </c>
      <c r="E91" s="6">
        <v>3</v>
      </c>
      <c r="F91" t="s">
        <v>46</v>
      </c>
      <c r="G91" t="s">
        <v>22</v>
      </c>
      <c r="H91">
        <f>SUM($E89:$E91)</f>
        <v>23</v>
      </c>
      <c r="I91" s="15">
        <f>IFERROR(E89/(E89+E91),"")</f>
        <v>0.86956521739130432</v>
      </c>
      <c r="J91" s="15">
        <f>IFERROR((E89+E90)/H89,"")</f>
        <v>0.86956521739130432</v>
      </c>
      <c r="K91" s="14">
        <v>0.5</v>
      </c>
      <c r="L91" t="s">
        <v>15</v>
      </c>
      <c r="M91" s="6" t="str">
        <f>IF(L89="Y",IF(AND(E89=0,E90=0,E91=0),"N/A",
IF(AND(E89=0,E90&gt;0,E91=0),"Currently Meeting, Pending",
IF(AND(E89&gt;0,E90&gt;0,I89+0.005&gt;=K89),"Currently Meeting, Pending",
IF(AND(E89&gt;0,E90&gt;=0,E91&gt;=0,I91+0.005&gt;=K91),"Will Meet Goal",
IF(AND(E89&gt;=0,E90=0,E91&gt;0,J91&lt;K91),"Will Not Meet Goal",
IF(AND(E89&gt;=0,E90&gt;0,E91&gt;0,I90&lt;K90),"Currently Not Meeting, Pending",
"ERROR")))))),
IF(AND(E89=0,E90=0,E91=0),"N/A",
IF(AND(E89=0,E90&gt;0,E91=0),"Goal Met",
IF(AND(E89&gt;0,E90&gt;0,I89+0.005&gt;=K89),"Goal Met",
IF(AND(E89&gt;0,E90&gt;=0,E91&gt;=0,I91+0.005&gt;=K91),"Goal Met",
IF(AND(E89&gt;=0,E90=0,E91&gt;0,I91&lt;K91),"Goal Not Met",
IF(AND(E89&gt;=0,E90&gt;0,E91&gt;0,I90&lt;K90),"Goal Not Met","ERROR")
))))))</f>
        <v>Goal Met</v>
      </c>
      <c r="N91">
        <f>IF(L89="Y",(E89+E91),E89)</f>
        <v>20</v>
      </c>
      <c r="O91" s="8">
        <v>45930</v>
      </c>
      <c r="P91" s="7">
        <f t="shared" si="2"/>
        <v>0.13043478260869565</v>
      </c>
    </row>
    <row r="92" spans="1:16" x14ac:dyDescent="0.25">
      <c r="A92">
        <v>2025</v>
      </c>
      <c r="B92" t="s">
        <v>23</v>
      </c>
      <c r="C92" t="s">
        <v>43</v>
      </c>
      <c r="D92" t="s">
        <v>14</v>
      </c>
      <c r="E92">
        <v>38</v>
      </c>
      <c r="F92" t="s">
        <v>46</v>
      </c>
      <c r="G92" t="s">
        <v>22</v>
      </c>
      <c r="H92">
        <v>43</v>
      </c>
      <c r="I92" s="14">
        <v>0.88372093023255816</v>
      </c>
      <c r="J92" s="14">
        <v>0.88372093023255816</v>
      </c>
      <c r="K92" s="14">
        <v>0.9</v>
      </c>
      <c r="L92" t="s">
        <v>39</v>
      </c>
      <c r="M92" t="s">
        <v>40</v>
      </c>
      <c r="N92" s="16">
        <v>43</v>
      </c>
      <c r="O92" s="8">
        <v>46112</v>
      </c>
      <c r="P92" s="7">
        <v>0.88372093023255816</v>
      </c>
    </row>
    <row r="93" spans="1:16" x14ac:dyDescent="0.25">
      <c r="A93">
        <v>2025</v>
      </c>
      <c r="B93" t="s">
        <v>23</v>
      </c>
      <c r="C93" t="s">
        <v>43</v>
      </c>
      <c r="D93" t="s">
        <v>16</v>
      </c>
      <c r="E93">
        <v>0</v>
      </c>
      <c r="F93" t="s">
        <v>46</v>
      </c>
      <c r="G93" t="s">
        <v>22</v>
      </c>
      <c r="H93">
        <v>43</v>
      </c>
      <c r="I93" s="14">
        <v>0.88372093023255816</v>
      </c>
      <c r="J93" s="14">
        <v>0.88372093023255816</v>
      </c>
      <c r="K93" s="14">
        <v>0.9</v>
      </c>
      <c r="L93" t="s">
        <v>39</v>
      </c>
      <c r="M93" t="s">
        <v>40</v>
      </c>
      <c r="N93" s="16">
        <v>43</v>
      </c>
      <c r="O93" s="8">
        <v>46112</v>
      </c>
      <c r="P93" s="7">
        <v>0</v>
      </c>
    </row>
    <row r="94" spans="1:16" x14ac:dyDescent="0.25">
      <c r="A94">
        <v>2025</v>
      </c>
      <c r="B94" t="s">
        <v>23</v>
      </c>
      <c r="C94" t="s">
        <v>43</v>
      </c>
      <c r="D94" t="s">
        <v>17</v>
      </c>
      <c r="E94">
        <v>5</v>
      </c>
      <c r="F94" t="s">
        <v>46</v>
      </c>
      <c r="G94" t="s">
        <v>22</v>
      </c>
      <c r="H94">
        <v>43</v>
      </c>
      <c r="I94" s="14">
        <v>0.88372093023255816</v>
      </c>
      <c r="J94" s="14">
        <v>0.88372093023255816</v>
      </c>
      <c r="K94" s="14">
        <v>0.9</v>
      </c>
      <c r="L94" t="s">
        <v>39</v>
      </c>
      <c r="M94" t="s">
        <v>40</v>
      </c>
      <c r="N94" s="16">
        <v>43</v>
      </c>
      <c r="O94" s="8">
        <v>46112</v>
      </c>
      <c r="P94" s="7">
        <v>0.11627906976744186</v>
      </c>
    </row>
    <row r="95" spans="1:16" x14ac:dyDescent="0.25">
      <c r="A95">
        <v>2025</v>
      </c>
      <c r="B95" t="s">
        <v>23</v>
      </c>
      <c r="C95" t="s">
        <v>25</v>
      </c>
      <c r="D95" t="s">
        <v>14</v>
      </c>
      <c r="E95">
        <v>6</v>
      </c>
      <c r="F95" s="17" t="s">
        <v>46</v>
      </c>
      <c r="G95" t="s">
        <v>21</v>
      </c>
      <c r="H95" s="11">
        <v>7</v>
      </c>
      <c r="I95" s="9">
        <v>1</v>
      </c>
      <c r="J95" s="9">
        <v>1</v>
      </c>
      <c r="K95" s="9">
        <v>0.9</v>
      </c>
      <c r="L95" s="11" t="s">
        <v>39</v>
      </c>
      <c r="M95" s="11" t="s">
        <v>42</v>
      </c>
      <c r="N95" s="11">
        <v>6</v>
      </c>
      <c r="O95" s="12">
        <v>45930</v>
      </c>
      <c r="P95" s="7">
        <f>IFERROR(E95/H95,0)</f>
        <v>0.8571428571428571</v>
      </c>
    </row>
    <row r="96" spans="1:16" x14ac:dyDescent="0.25">
      <c r="A96">
        <v>2025</v>
      </c>
      <c r="B96" t="s">
        <v>23</v>
      </c>
      <c r="C96" t="s">
        <v>25</v>
      </c>
      <c r="D96" t="s">
        <v>16</v>
      </c>
      <c r="E96">
        <v>1</v>
      </c>
      <c r="F96" s="17" t="s">
        <v>46</v>
      </c>
      <c r="G96" t="s">
        <v>21</v>
      </c>
      <c r="H96" s="11">
        <v>7</v>
      </c>
      <c r="I96" s="9">
        <v>1</v>
      </c>
      <c r="J96" s="9">
        <v>1</v>
      </c>
      <c r="K96" s="9">
        <v>0.9</v>
      </c>
      <c r="L96" s="11" t="s">
        <v>39</v>
      </c>
      <c r="M96" s="11" t="s">
        <v>42</v>
      </c>
      <c r="N96" s="11">
        <v>6</v>
      </c>
      <c r="O96" s="12">
        <v>45930</v>
      </c>
      <c r="P96" s="7">
        <f>IFERROR(E96/H96,0)</f>
        <v>0.14285714285714285</v>
      </c>
    </row>
    <row r="97" spans="1:16" x14ac:dyDescent="0.25">
      <c r="A97">
        <v>2025</v>
      </c>
      <c r="B97" t="s">
        <v>23</v>
      </c>
      <c r="C97" t="s">
        <v>25</v>
      </c>
      <c r="D97" t="s">
        <v>17</v>
      </c>
      <c r="E97">
        <v>0</v>
      </c>
      <c r="F97" s="17" t="s">
        <v>46</v>
      </c>
      <c r="G97" t="s">
        <v>21</v>
      </c>
      <c r="H97" s="11">
        <v>7</v>
      </c>
      <c r="I97" s="9">
        <v>1</v>
      </c>
      <c r="J97" s="9">
        <v>1</v>
      </c>
      <c r="K97" s="9">
        <v>0.9</v>
      </c>
      <c r="L97" s="11" t="s">
        <v>39</v>
      </c>
      <c r="M97" s="11" t="s">
        <v>42</v>
      </c>
      <c r="N97" s="11">
        <v>6</v>
      </c>
      <c r="O97" s="12">
        <v>45930</v>
      </c>
      <c r="P97" s="7">
        <f>IFERROR(E97/H97,0)</f>
        <v>0</v>
      </c>
    </row>
    <row r="98" spans="1:16" x14ac:dyDescent="0.25">
      <c r="A98">
        <v>2025</v>
      </c>
      <c r="B98" t="s">
        <v>23</v>
      </c>
      <c r="C98" t="s">
        <v>34</v>
      </c>
      <c r="D98" t="s">
        <v>14</v>
      </c>
      <c r="E98">
        <v>16</v>
      </c>
      <c r="F98" t="s">
        <v>48</v>
      </c>
      <c r="G98" t="s">
        <v>35</v>
      </c>
      <c r="H98">
        <v>18</v>
      </c>
      <c r="I98" s="14">
        <v>0.88888888888888884</v>
      </c>
      <c r="J98" s="14">
        <v>0.88888888888888884</v>
      </c>
      <c r="K98" s="14">
        <v>0.8</v>
      </c>
      <c r="L98" t="s">
        <v>39</v>
      </c>
      <c r="M98" t="s">
        <v>41</v>
      </c>
      <c r="N98" s="16">
        <v>18</v>
      </c>
      <c r="O98" s="8">
        <v>46112</v>
      </c>
      <c r="P98" s="7">
        <v>0.88888888888888884</v>
      </c>
    </row>
    <row r="99" spans="1:16" x14ac:dyDescent="0.25">
      <c r="A99">
        <v>2025</v>
      </c>
      <c r="B99" t="s">
        <v>23</v>
      </c>
      <c r="C99" t="s">
        <v>34</v>
      </c>
      <c r="D99" t="s">
        <v>16</v>
      </c>
      <c r="E99">
        <v>0</v>
      </c>
      <c r="F99" t="s">
        <v>48</v>
      </c>
      <c r="G99" t="s">
        <v>35</v>
      </c>
      <c r="H99">
        <v>18</v>
      </c>
      <c r="I99" s="14">
        <v>0.88888888888888884</v>
      </c>
      <c r="J99" s="14">
        <v>0.88888888888888884</v>
      </c>
      <c r="K99" s="14">
        <v>0.8</v>
      </c>
      <c r="L99" t="s">
        <v>39</v>
      </c>
      <c r="M99" t="s">
        <v>41</v>
      </c>
      <c r="N99" s="16">
        <v>18</v>
      </c>
      <c r="O99" s="8">
        <v>46112</v>
      </c>
      <c r="P99" s="7">
        <v>0</v>
      </c>
    </row>
    <row r="100" spans="1:16" x14ac:dyDescent="0.25">
      <c r="A100">
        <v>2025</v>
      </c>
      <c r="B100" t="s">
        <v>23</v>
      </c>
      <c r="C100" t="s">
        <v>34</v>
      </c>
      <c r="D100" t="s">
        <v>17</v>
      </c>
      <c r="E100">
        <v>2</v>
      </c>
      <c r="F100" t="s">
        <v>48</v>
      </c>
      <c r="G100" t="s">
        <v>35</v>
      </c>
      <c r="H100">
        <v>18</v>
      </c>
      <c r="I100" s="14">
        <v>0.88888888888888884</v>
      </c>
      <c r="J100" s="14">
        <v>0.88888888888888884</v>
      </c>
      <c r="K100" s="14">
        <v>0.8</v>
      </c>
      <c r="L100" t="s">
        <v>39</v>
      </c>
      <c r="M100" t="s">
        <v>41</v>
      </c>
      <c r="N100" s="16">
        <v>18</v>
      </c>
      <c r="O100" s="8">
        <v>46112</v>
      </c>
      <c r="P100" s="7">
        <v>0.1111111111111111</v>
      </c>
    </row>
    <row r="101" spans="1:16" x14ac:dyDescent="0.25">
      <c r="A101">
        <v>2025</v>
      </c>
      <c r="B101" t="s">
        <v>23</v>
      </c>
      <c r="C101" t="s">
        <v>37</v>
      </c>
      <c r="D101" t="s">
        <v>14</v>
      </c>
      <c r="E101">
        <v>239</v>
      </c>
      <c r="F101" t="s">
        <v>46</v>
      </c>
      <c r="G101" t="s">
        <v>30</v>
      </c>
      <c r="H101">
        <v>273</v>
      </c>
      <c r="I101" s="14">
        <v>0.87545787545787546</v>
      </c>
      <c r="J101" s="14">
        <v>0.87545787545787546</v>
      </c>
      <c r="K101" s="14">
        <v>0.7</v>
      </c>
      <c r="L101" t="s">
        <v>39</v>
      </c>
      <c r="M101" t="s">
        <v>41</v>
      </c>
      <c r="N101" s="16">
        <v>273</v>
      </c>
      <c r="O101" s="8">
        <v>46112</v>
      </c>
      <c r="P101" s="7">
        <v>0.87545787545787546</v>
      </c>
    </row>
    <row r="102" spans="1:16" x14ac:dyDescent="0.25">
      <c r="A102">
        <v>2025</v>
      </c>
      <c r="B102" t="s">
        <v>23</v>
      </c>
      <c r="C102" t="s">
        <v>37</v>
      </c>
      <c r="D102" t="s">
        <v>16</v>
      </c>
      <c r="E102">
        <v>0</v>
      </c>
      <c r="F102" t="s">
        <v>46</v>
      </c>
      <c r="G102" t="s">
        <v>30</v>
      </c>
      <c r="H102">
        <v>273</v>
      </c>
      <c r="I102" s="14">
        <v>0.87545787545787546</v>
      </c>
      <c r="J102" s="14">
        <v>0.87545787545787546</v>
      </c>
      <c r="K102" s="14">
        <v>0.7</v>
      </c>
      <c r="L102" t="s">
        <v>39</v>
      </c>
      <c r="M102" t="s">
        <v>41</v>
      </c>
      <c r="N102" s="16">
        <v>273</v>
      </c>
      <c r="O102" s="8">
        <v>46112</v>
      </c>
      <c r="P102" s="7">
        <v>0</v>
      </c>
    </row>
    <row r="103" spans="1:16" x14ac:dyDescent="0.25">
      <c r="A103">
        <v>2025</v>
      </c>
      <c r="B103" t="s">
        <v>23</v>
      </c>
      <c r="C103" t="s">
        <v>37</v>
      </c>
      <c r="D103" t="s">
        <v>17</v>
      </c>
      <c r="E103">
        <v>34</v>
      </c>
      <c r="F103" t="s">
        <v>46</v>
      </c>
      <c r="G103" t="s">
        <v>30</v>
      </c>
      <c r="H103">
        <v>273</v>
      </c>
      <c r="I103" s="14">
        <v>0.87545787545787546</v>
      </c>
      <c r="J103" s="14">
        <v>0.87545787545787546</v>
      </c>
      <c r="K103" s="14">
        <v>0.7</v>
      </c>
      <c r="L103" t="s">
        <v>39</v>
      </c>
      <c r="M103" t="s">
        <v>41</v>
      </c>
      <c r="N103" s="16">
        <v>273</v>
      </c>
      <c r="O103" s="8">
        <v>46112</v>
      </c>
      <c r="P103" s="7">
        <v>0.12454212454212454</v>
      </c>
    </row>
    <row r="104" spans="1:16" x14ac:dyDescent="0.25">
      <c r="A104">
        <v>2025</v>
      </c>
      <c r="B104" t="s">
        <v>23</v>
      </c>
      <c r="C104" t="s">
        <v>26</v>
      </c>
      <c r="D104" t="s">
        <v>14</v>
      </c>
      <c r="E104">
        <v>212</v>
      </c>
      <c r="F104" t="s">
        <v>46</v>
      </c>
      <c r="G104" t="s">
        <v>21</v>
      </c>
      <c r="H104">
        <v>241</v>
      </c>
      <c r="I104" s="14">
        <v>0.8796680497925311</v>
      </c>
      <c r="J104" s="14">
        <v>0.8796680497925311</v>
      </c>
      <c r="K104" s="14">
        <v>0.9</v>
      </c>
      <c r="L104" t="s">
        <v>39</v>
      </c>
      <c r="M104" t="s">
        <v>40</v>
      </c>
      <c r="N104" s="16">
        <v>241</v>
      </c>
      <c r="O104" s="8">
        <v>46112</v>
      </c>
      <c r="P104" s="7">
        <v>0.8796680497925311</v>
      </c>
    </row>
    <row r="105" spans="1:16" x14ac:dyDescent="0.25">
      <c r="A105">
        <v>2025</v>
      </c>
      <c r="B105" t="s">
        <v>23</v>
      </c>
      <c r="C105" t="s">
        <v>26</v>
      </c>
      <c r="D105" t="s">
        <v>16</v>
      </c>
      <c r="E105">
        <v>0</v>
      </c>
      <c r="F105" t="s">
        <v>46</v>
      </c>
      <c r="G105" t="s">
        <v>21</v>
      </c>
      <c r="H105">
        <v>241</v>
      </c>
      <c r="I105" s="14">
        <v>0.8796680497925311</v>
      </c>
      <c r="J105" s="14">
        <v>0.8796680497925311</v>
      </c>
      <c r="K105" s="14">
        <v>0.9</v>
      </c>
      <c r="L105" t="s">
        <v>39</v>
      </c>
      <c r="M105" t="s">
        <v>40</v>
      </c>
      <c r="N105" s="16">
        <v>241</v>
      </c>
      <c r="O105" s="8">
        <v>46112</v>
      </c>
      <c r="P105" s="7">
        <v>0</v>
      </c>
    </row>
    <row r="106" spans="1:16" x14ac:dyDescent="0.25">
      <c r="A106">
        <v>2025</v>
      </c>
      <c r="B106" t="s">
        <v>23</v>
      </c>
      <c r="C106" t="s">
        <v>26</v>
      </c>
      <c r="D106" t="s">
        <v>17</v>
      </c>
      <c r="E106">
        <v>29</v>
      </c>
      <c r="F106" t="s">
        <v>46</v>
      </c>
      <c r="G106" t="s">
        <v>21</v>
      </c>
      <c r="H106">
        <v>241</v>
      </c>
      <c r="I106" s="14">
        <v>0.8796680497925311</v>
      </c>
      <c r="J106" s="14">
        <v>0.8796680497925311</v>
      </c>
      <c r="K106" s="14">
        <v>0.9</v>
      </c>
      <c r="L106" t="s">
        <v>39</v>
      </c>
      <c r="M106" t="s">
        <v>40</v>
      </c>
      <c r="N106" s="16">
        <v>241</v>
      </c>
      <c r="O106" s="8">
        <v>46112</v>
      </c>
      <c r="P106" s="7">
        <v>0.12033195020746888</v>
      </c>
    </row>
    <row r="107" spans="1:16" x14ac:dyDescent="0.25">
      <c r="A107">
        <v>2025</v>
      </c>
      <c r="B107" t="s">
        <v>23</v>
      </c>
      <c r="C107" t="s">
        <v>27</v>
      </c>
      <c r="D107" t="s">
        <v>14</v>
      </c>
      <c r="E107">
        <v>184</v>
      </c>
      <c r="F107" t="s">
        <v>46</v>
      </c>
      <c r="G107" t="s">
        <v>28</v>
      </c>
      <c r="H107">
        <v>193</v>
      </c>
      <c r="I107" s="14">
        <v>0.95336787564766834</v>
      </c>
      <c r="J107" s="14">
        <v>0.95336787564766834</v>
      </c>
      <c r="K107" s="14">
        <v>0.9</v>
      </c>
      <c r="L107" t="s">
        <v>39</v>
      </c>
      <c r="M107" t="s">
        <v>41</v>
      </c>
      <c r="N107" s="16">
        <v>193</v>
      </c>
      <c r="O107" s="8">
        <v>46112</v>
      </c>
      <c r="P107" s="7">
        <v>0.95336787564766834</v>
      </c>
    </row>
    <row r="108" spans="1:16" x14ac:dyDescent="0.25">
      <c r="A108">
        <v>2025</v>
      </c>
      <c r="B108" t="s">
        <v>23</v>
      </c>
      <c r="C108" t="s">
        <v>27</v>
      </c>
      <c r="D108" t="s">
        <v>16</v>
      </c>
      <c r="E108">
        <v>0</v>
      </c>
      <c r="F108" t="s">
        <v>46</v>
      </c>
      <c r="G108" t="s">
        <v>28</v>
      </c>
      <c r="H108">
        <v>193</v>
      </c>
      <c r="I108" s="14">
        <v>0.95336787564766834</v>
      </c>
      <c r="J108" s="14">
        <v>0.95336787564766834</v>
      </c>
      <c r="K108" s="14">
        <v>0.9</v>
      </c>
      <c r="L108" t="s">
        <v>39</v>
      </c>
      <c r="M108" t="s">
        <v>41</v>
      </c>
      <c r="N108" s="16">
        <v>193</v>
      </c>
      <c r="O108" s="8">
        <v>46112</v>
      </c>
      <c r="P108" s="7">
        <v>0</v>
      </c>
    </row>
    <row r="109" spans="1:16" x14ac:dyDescent="0.25">
      <c r="A109">
        <v>2025</v>
      </c>
      <c r="B109" t="s">
        <v>23</v>
      </c>
      <c r="C109" t="s">
        <v>27</v>
      </c>
      <c r="D109" t="s">
        <v>17</v>
      </c>
      <c r="E109">
        <v>9</v>
      </c>
      <c r="F109" t="s">
        <v>46</v>
      </c>
      <c r="G109" t="s">
        <v>28</v>
      </c>
      <c r="H109">
        <v>193</v>
      </c>
      <c r="I109" s="14">
        <v>0.95336787564766834</v>
      </c>
      <c r="J109" s="14">
        <v>0.95336787564766834</v>
      </c>
      <c r="K109" s="14">
        <v>0.9</v>
      </c>
      <c r="L109" t="s">
        <v>39</v>
      </c>
      <c r="M109" t="s">
        <v>41</v>
      </c>
      <c r="N109" s="16">
        <v>193</v>
      </c>
      <c r="O109" s="8">
        <v>46112</v>
      </c>
      <c r="P109" s="7">
        <v>4.6632124352331605E-2</v>
      </c>
    </row>
    <row r="110" spans="1:16" x14ac:dyDescent="0.25">
      <c r="A110">
        <v>2025</v>
      </c>
      <c r="B110" t="s">
        <v>23</v>
      </c>
      <c r="C110" t="s">
        <v>29</v>
      </c>
      <c r="D110" t="s">
        <v>14</v>
      </c>
      <c r="E110">
        <v>238</v>
      </c>
      <c r="F110" t="s">
        <v>46</v>
      </c>
      <c r="G110" t="s">
        <v>30</v>
      </c>
      <c r="H110">
        <v>263</v>
      </c>
      <c r="I110" s="14">
        <v>0.91891891891891897</v>
      </c>
      <c r="J110" s="14">
        <v>0.92015209125475284</v>
      </c>
      <c r="K110" s="14">
        <v>0.9</v>
      </c>
      <c r="L110" t="s">
        <v>39</v>
      </c>
      <c r="M110" t="s">
        <v>41</v>
      </c>
      <c r="N110" s="16">
        <v>259</v>
      </c>
      <c r="O110" s="8">
        <v>46112</v>
      </c>
      <c r="P110" s="7">
        <v>0.90494296577946765</v>
      </c>
    </row>
    <row r="111" spans="1:16" x14ac:dyDescent="0.25">
      <c r="A111">
        <v>2025</v>
      </c>
      <c r="B111" t="s">
        <v>23</v>
      </c>
      <c r="C111" t="s">
        <v>29</v>
      </c>
      <c r="D111" t="s">
        <v>16</v>
      </c>
      <c r="E111">
        <v>4</v>
      </c>
      <c r="F111" t="s">
        <v>46</v>
      </c>
      <c r="G111" t="s">
        <v>30</v>
      </c>
      <c r="H111">
        <v>263</v>
      </c>
      <c r="I111" s="14">
        <v>0.91891891891891897</v>
      </c>
      <c r="J111" s="14">
        <v>0.92015209125475284</v>
      </c>
      <c r="K111" s="14">
        <v>0.9</v>
      </c>
      <c r="L111" t="s">
        <v>39</v>
      </c>
      <c r="M111" t="s">
        <v>41</v>
      </c>
      <c r="N111" s="16">
        <v>259</v>
      </c>
      <c r="O111" s="8">
        <v>46112</v>
      </c>
      <c r="P111" s="7">
        <v>1.5209125475285171E-2</v>
      </c>
    </row>
    <row r="112" spans="1:16" x14ac:dyDescent="0.25">
      <c r="A112">
        <v>2025</v>
      </c>
      <c r="B112" t="s">
        <v>23</v>
      </c>
      <c r="C112" t="s">
        <v>29</v>
      </c>
      <c r="D112" t="s">
        <v>17</v>
      </c>
      <c r="E112">
        <v>21</v>
      </c>
      <c r="F112" t="s">
        <v>46</v>
      </c>
      <c r="G112" t="s">
        <v>30</v>
      </c>
      <c r="H112">
        <v>263</v>
      </c>
      <c r="I112" s="14">
        <v>0.91891891891891897</v>
      </c>
      <c r="J112" s="14">
        <v>0.92015209125475284</v>
      </c>
      <c r="K112" s="14">
        <v>0.9</v>
      </c>
      <c r="L112" t="s">
        <v>39</v>
      </c>
      <c r="M112" t="s">
        <v>41</v>
      </c>
      <c r="N112" s="16">
        <v>259</v>
      </c>
      <c r="O112" s="8">
        <v>46112</v>
      </c>
      <c r="P112" s="7">
        <v>7.9847908745247151E-2</v>
      </c>
    </row>
    <row r="113" spans="1:16" x14ac:dyDescent="0.25">
      <c r="A113">
        <v>2025</v>
      </c>
      <c r="B113" t="s">
        <v>23</v>
      </c>
      <c r="C113" t="s">
        <v>31</v>
      </c>
      <c r="D113" t="s">
        <v>14</v>
      </c>
      <c r="E113">
        <v>131</v>
      </c>
      <c r="F113" t="s">
        <v>46</v>
      </c>
      <c r="G113" t="s">
        <v>32</v>
      </c>
      <c r="H113">
        <v>136</v>
      </c>
      <c r="I113" s="14">
        <v>0.96323529411764708</v>
      </c>
      <c r="J113" s="14">
        <v>0.96323529411764708</v>
      </c>
      <c r="K113" s="14">
        <v>0.9</v>
      </c>
      <c r="L113" t="s">
        <v>39</v>
      </c>
      <c r="M113" t="s">
        <v>41</v>
      </c>
      <c r="N113" s="16">
        <v>136</v>
      </c>
      <c r="O113" s="8">
        <v>46112</v>
      </c>
      <c r="P113" s="7">
        <v>0.96323529411764708</v>
      </c>
    </row>
    <row r="114" spans="1:16" x14ac:dyDescent="0.25">
      <c r="A114">
        <v>2025</v>
      </c>
      <c r="B114" t="s">
        <v>23</v>
      </c>
      <c r="C114" t="s">
        <v>31</v>
      </c>
      <c r="D114" t="s">
        <v>16</v>
      </c>
      <c r="E114">
        <v>0</v>
      </c>
      <c r="F114" t="s">
        <v>46</v>
      </c>
      <c r="G114" t="s">
        <v>32</v>
      </c>
      <c r="H114">
        <v>136</v>
      </c>
      <c r="I114" s="14">
        <v>0.96323529411764708</v>
      </c>
      <c r="J114" s="14">
        <v>0.96323529411764708</v>
      </c>
      <c r="K114" s="14">
        <v>0.9</v>
      </c>
      <c r="L114" t="s">
        <v>39</v>
      </c>
      <c r="M114" t="s">
        <v>41</v>
      </c>
      <c r="N114" s="16">
        <v>136</v>
      </c>
      <c r="O114" s="8">
        <v>46112</v>
      </c>
      <c r="P114" s="7">
        <v>0</v>
      </c>
    </row>
    <row r="115" spans="1:16" x14ac:dyDescent="0.25">
      <c r="A115">
        <v>2025</v>
      </c>
      <c r="B115" t="s">
        <v>23</v>
      </c>
      <c r="C115" t="s">
        <v>31</v>
      </c>
      <c r="D115" t="s">
        <v>17</v>
      </c>
      <c r="E115">
        <v>5</v>
      </c>
      <c r="F115" t="s">
        <v>46</v>
      </c>
      <c r="G115" t="s">
        <v>32</v>
      </c>
      <c r="H115">
        <v>136</v>
      </c>
      <c r="I115" s="14">
        <v>0.96323529411764708</v>
      </c>
      <c r="J115" s="14">
        <v>0.96323529411764708</v>
      </c>
      <c r="K115" s="14">
        <v>0.9</v>
      </c>
      <c r="L115" t="s">
        <v>39</v>
      </c>
      <c r="M115" t="s">
        <v>41</v>
      </c>
      <c r="N115" s="16">
        <v>136</v>
      </c>
      <c r="O115" s="8">
        <v>46112</v>
      </c>
      <c r="P115" s="7">
        <v>3.6764705882352942E-2</v>
      </c>
    </row>
    <row r="116" spans="1:16" x14ac:dyDescent="0.25">
      <c r="A116">
        <v>2025</v>
      </c>
      <c r="B116" t="s">
        <v>23</v>
      </c>
      <c r="C116" t="s">
        <v>36</v>
      </c>
      <c r="D116" t="s">
        <v>14</v>
      </c>
      <c r="E116">
        <v>8</v>
      </c>
      <c r="F116" t="s">
        <v>49</v>
      </c>
      <c r="G116" t="s">
        <v>35</v>
      </c>
      <c r="H116">
        <v>8</v>
      </c>
      <c r="I116" s="14">
        <v>1</v>
      </c>
      <c r="J116" s="14">
        <v>1</v>
      </c>
      <c r="K116" s="14">
        <v>0.8</v>
      </c>
      <c r="L116" t="s">
        <v>39</v>
      </c>
      <c r="M116" t="s">
        <v>41</v>
      </c>
      <c r="N116" s="16">
        <v>8</v>
      </c>
      <c r="O116" s="8">
        <v>46112</v>
      </c>
      <c r="P116" s="7">
        <v>1</v>
      </c>
    </row>
    <row r="117" spans="1:16" x14ac:dyDescent="0.25">
      <c r="A117">
        <v>2025</v>
      </c>
      <c r="B117" t="s">
        <v>23</v>
      </c>
      <c r="C117" t="s">
        <v>36</v>
      </c>
      <c r="D117" t="s">
        <v>16</v>
      </c>
      <c r="E117">
        <v>0</v>
      </c>
      <c r="F117" t="s">
        <v>49</v>
      </c>
      <c r="G117" t="s">
        <v>35</v>
      </c>
      <c r="H117">
        <v>8</v>
      </c>
      <c r="I117" s="14">
        <v>1</v>
      </c>
      <c r="J117" s="14">
        <v>1</v>
      </c>
      <c r="K117" s="14">
        <v>0.8</v>
      </c>
      <c r="L117" t="s">
        <v>39</v>
      </c>
      <c r="M117" t="s">
        <v>41</v>
      </c>
      <c r="N117" s="16">
        <v>8</v>
      </c>
      <c r="O117" s="8">
        <v>46112</v>
      </c>
      <c r="P117" s="7">
        <v>0</v>
      </c>
    </row>
    <row r="118" spans="1:16" x14ac:dyDescent="0.25">
      <c r="A118">
        <v>2025</v>
      </c>
      <c r="B118" t="s">
        <v>23</v>
      </c>
      <c r="C118" t="s">
        <v>36</v>
      </c>
      <c r="D118" t="s">
        <v>17</v>
      </c>
      <c r="E118">
        <v>0</v>
      </c>
      <c r="F118" t="s">
        <v>49</v>
      </c>
      <c r="G118" t="s">
        <v>35</v>
      </c>
      <c r="H118">
        <v>8</v>
      </c>
      <c r="I118" s="14">
        <v>1</v>
      </c>
      <c r="J118" s="14">
        <v>1</v>
      </c>
      <c r="K118" s="14">
        <v>0.8</v>
      </c>
      <c r="L118" t="s">
        <v>39</v>
      </c>
      <c r="M118" t="s">
        <v>41</v>
      </c>
      <c r="N118" s="16">
        <v>8</v>
      </c>
      <c r="O118" s="8">
        <v>46112</v>
      </c>
      <c r="P118" s="7">
        <v>0</v>
      </c>
    </row>
    <row r="119" spans="1:16" x14ac:dyDescent="0.25">
      <c r="A119">
        <v>2025</v>
      </c>
      <c r="B119" t="s">
        <v>23</v>
      </c>
      <c r="C119" t="s">
        <v>38</v>
      </c>
      <c r="D119" t="s">
        <v>14</v>
      </c>
      <c r="E119">
        <v>28</v>
      </c>
      <c r="F119" t="s">
        <v>46</v>
      </c>
      <c r="G119" t="s">
        <v>22</v>
      </c>
      <c r="H119">
        <v>30</v>
      </c>
      <c r="I119" s="14">
        <v>0.93333333333333335</v>
      </c>
      <c r="J119" s="14">
        <v>0.93333333333333335</v>
      </c>
      <c r="K119" s="14">
        <v>0.7</v>
      </c>
      <c r="L119" t="s">
        <v>39</v>
      </c>
      <c r="M119" t="s">
        <v>41</v>
      </c>
      <c r="N119" s="16">
        <v>30</v>
      </c>
      <c r="O119" s="8">
        <v>46112</v>
      </c>
      <c r="P119" s="7">
        <v>0.93333333333333335</v>
      </c>
    </row>
    <row r="120" spans="1:16" x14ac:dyDescent="0.25">
      <c r="A120">
        <v>2025</v>
      </c>
      <c r="B120" t="s">
        <v>23</v>
      </c>
      <c r="C120" t="s">
        <v>38</v>
      </c>
      <c r="D120" t="s">
        <v>16</v>
      </c>
      <c r="E120">
        <v>0</v>
      </c>
      <c r="F120" t="s">
        <v>46</v>
      </c>
      <c r="G120" t="s">
        <v>22</v>
      </c>
      <c r="H120">
        <v>30</v>
      </c>
      <c r="I120" s="14">
        <v>0.93333333333333335</v>
      </c>
      <c r="J120" s="14">
        <v>0.93333333333333335</v>
      </c>
      <c r="K120" s="14">
        <v>0.7</v>
      </c>
      <c r="L120" t="s">
        <v>39</v>
      </c>
      <c r="M120" t="s">
        <v>41</v>
      </c>
      <c r="N120" s="16">
        <v>30</v>
      </c>
      <c r="O120" s="8">
        <v>46112</v>
      </c>
      <c r="P120" s="7">
        <v>0</v>
      </c>
    </row>
    <row r="121" spans="1:16" x14ac:dyDescent="0.25">
      <c r="A121">
        <v>2025</v>
      </c>
      <c r="B121" t="s">
        <v>23</v>
      </c>
      <c r="C121" t="s">
        <v>38</v>
      </c>
      <c r="D121" t="s">
        <v>17</v>
      </c>
      <c r="E121">
        <v>2</v>
      </c>
      <c r="F121" t="s">
        <v>46</v>
      </c>
      <c r="G121" t="s">
        <v>22</v>
      </c>
      <c r="H121">
        <v>30</v>
      </c>
      <c r="I121" s="14">
        <v>0.93333333333333335</v>
      </c>
      <c r="J121" s="14">
        <v>0.93333333333333335</v>
      </c>
      <c r="K121" s="14">
        <v>0.7</v>
      </c>
      <c r="L121" t="s">
        <v>39</v>
      </c>
      <c r="M121" t="s">
        <v>41</v>
      </c>
      <c r="N121" s="16">
        <v>30</v>
      </c>
      <c r="O121" s="8">
        <v>46112</v>
      </c>
      <c r="P121" s="7">
        <v>6.6666666666666666E-2</v>
      </c>
    </row>
    <row r="122" spans="1:16" x14ac:dyDescent="0.25">
      <c r="A122">
        <v>2026</v>
      </c>
      <c r="B122" t="s">
        <v>23</v>
      </c>
      <c r="C122" t="s">
        <v>43</v>
      </c>
      <c r="D122" t="s">
        <v>14</v>
      </c>
      <c r="E122">
        <v>10</v>
      </c>
      <c r="F122" t="s">
        <v>46</v>
      </c>
      <c r="G122" t="s">
        <v>22</v>
      </c>
      <c r="H122">
        <v>26</v>
      </c>
      <c r="I122" s="14">
        <v>0.76923076923076927</v>
      </c>
      <c r="J122" s="14">
        <v>0.88461538461538458</v>
      </c>
      <c r="K122" s="14">
        <v>0.9</v>
      </c>
      <c r="L122" t="s">
        <v>39</v>
      </c>
      <c r="M122" t="s">
        <v>40</v>
      </c>
      <c r="N122" s="16">
        <v>13</v>
      </c>
      <c r="O122" s="8">
        <v>46112</v>
      </c>
      <c r="P122" s="7">
        <v>0.38461538461538464</v>
      </c>
    </row>
    <row r="123" spans="1:16" x14ac:dyDescent="0.25">
      <c r="A123">
        <v>2026</v>
      </c>
      <c r="B123" t="s">
        <v>23</v>
      </c>
      <c r="C123" t="s">
        <v>43</v>
      </c>
      <c r="D123" t="s">
        <v>16</v>
      </c>
      <c r="E123">
        <v>13</v>
      </c>
      <c r="F123" t="s">
        <v>46</v>
      </c>
      <c r="G123" t="s">
        <v>22</v>
      </c>
      <c r="H123">
        <v>26</v>
      </c>
      <c r="I123" s="14">
        <v>0.76923076923076927</v>
      </c>
      <c r="J123" s="14">
        <v>0.88461538461538458</v>
      </c>
      <c r="K123" s="14">
        <v>0.9</v>
      </c>
      <c r="L123" t="s">
        <v>39</v>
      </c>
      <c r="M123" t="s">
        <v>40</v>
      </c>
      <c r="N123" s="16">
        <v>13</v>
      </c>
      <c r="O123" s="8">
        <v>46112</v>
      </c>
      <c r="P123" s="7">
        <v>0.5</v>
      </c>
    </row>
    <row r="124" spans="1:16" x14ac:dyDescent="0.25">
      <c r="A124">
        <v>2026</v>
      </c>
      <c r="B124" t="s">
        <v>23</v>
      </c>
      <c r="C124" t="s">
        <v>43</v>
      </c>
      <c r="D124" t="s">
        <v>17</v>
      </c>
      <c r="E124">
        <v>3</v>
      </c>
      <c r="F124" t="s">
        <v>46</v>
      </c>
      <c r="G124" t="s">
        <v>22</v>
      </c>
      <c r="H124">
        <v>26</v>
      </c>
      <c r="I124" s="14">
        <v>0.76923076923076927</v>
      </c>
      <c r="J124" s="14">
        <v>0.88461538461538458</v>
      </c>
      <c r="K124" s="14">
        <v>0.9</v>
      </c>
      <c r="L124" t="s">
        <v>39</v>
      </c>
      <c r="M124" t="s">
        <v>40</v>
      </c>
      <c r="N124" s="16">
        <v>13</v>
      </c>
      <c r="O124" s="8">
        <v>46112</v>
      </c>
      <c r="P124" s="7">
        <v>0.11538461538461539</v>
      </c>
    </row>
    <row r="125" spans="1:16" x14ac:dyDescent="0.25">
      <c r="A125">
        <v>2026</v>
      </c>
      <c r="B125" t="s">
        <v>23</v>
      </c>
      <c r="C125" t="s">
        <v>34</v>
      </c>
      <c r="D125" t="s">
        <v>14</v>
      </c>
      <c r="E125">
        <v>0</v>
      </c>
      <c r="F125" t="s">
        <v>48</v>
      </c>
      <c r="G125" t="s">
        <v>35</v>
      </c>
      <c r="H125">
        <v>0</v>
      </c>
      <c r="I125" s="14"/>
      <c r="J125" s="14"/>
      <c r="K125" s="14">
        <v>0.8</v>
      </c>
      <c r="L125" t="s">
        <v>39</v>
      </c>
      <c r="M125" t="s">
        <v>20</v>
      </c>
      <c r="N125" s="16">
        <v>0</v>
      </c>
      <c r="O125" s="8">
        <v>46112</v>
      </c>
      <c r="P125" s="7"/>
    </row>
    <row r="126" spans="1:16" x14ac:dyDescent="0.25">
      <c r="A126">
        <v>2026</v>
      </c>
      <c r="B126" t="s">
        <v>23</v>
      </c>
      <c r="C126" t="s">
        <v>34</v>
      </c>
      <c r="D126" t="s">
        <v>16</v>
      </c>
      <c r="E126">
        <v>0</v>
      </c>
      <c r="F126" t="s">
        <v>48</v>
      </c>
      <c r="G126" t="s">
        <v>35</v>
      </c>
      <c r="H126">
        <v>0</v>
      </c>
      <c r="I126" s="14"/>
      <c r="J126" s="14"/>
      <c r="K126" s="14">
        <v>0.8</v>
      </c>
      <c r="L126" t="s">
        <v>39</v>
      </c>
      <c r="M126" t="s">
        <v>20</v>
      </c>
      <c r="N126" s="16">
        <v>0</v>
      </c>
      <c r="O126" s="8">
        <v>46112</v>
      </c>
      <c r="P126" s="7"/>
    </row>
    <row r="127" spans="1:16" x14ac:dyDescent="0.25">
      <c r="A127">
        <v>2026</v>
      </c>
      <c r="B127" t="s">
        <v>23</v>
      </c>
      <c r="C127" t="s">
        <v>34</v>
      </c>
      <c r="D127" t="s">
        <v>17</v>
      </c>
      <c r="E127">
        <v>0</v>
      </c>
      <c r="F127" t="s">
        <v>48</v>
      </c>
      <c r="G127" t="s">
        <v>35</v>
      </c>
      <c r="H127">
        <v>0</v>
      </c>
      <c r="I127" s="14"/>
      <c r="J127" s="14"/>
      <c r="K127" s="14">
        <v>0.8</v>
      </c>
      <c r="L127" t="s">
        <v>39</v>
      </c>
      <c r="M127" t="s">
        <v>20</v>
      </c>
      <c r="N127" s="16">
        <v>0</v>
      </c>
      <c r="O127" s="8">
        <v>46112</v>
      </c>
      <c r="P127" s="7"/>
    </row>
    <row r="128" spans="1:16" x14ac:dyDescent="0.25">
      <c r="A128">
        <v>2026</v>
      </c>
      <c r="B128" t="s">
        <v>23</v>
      </c>
      <c r="C128" t="s">
        <v>37</v>
      </c>
      <c r="D128" t="s">
        <v>14</v>
      </c>
      <c r="E128">
        <v>84</v>
      </c>
      <c r="F128" t="s">
        <v>46</v>
      </c>
      <c r="G128" t="s">
        <v>30</v>
      </c>
      <c r="H128">
        <v>135</v>
      </c>
      <c r="I128" s="14">
        <v>0.95454545454545459</v>
      </c>
      <c r="J128" s="14">
        <v>0.97037037037037033</v>
      </c>
      <c r="K128" s="14">
        <v>0.9</v>
      </c>
      <c r="L128" t="s">
        <v>39</v>
      </c>
      <c r="M128" t="s">
        <v>42</v>
      </c>
      <c r="N128" s="16">
        <v>88</v>
      </c>
      <c r="O128" s="8">
        <v>46112</v>
      </c>
      <c r="P128" s="7">
        <v>0.62222222222222223</v>
      </c>
    </row>
    <row r="129" spans="1:16" x14ac:dyDescent="0.25">
      <c r="A129">
        <v>2026</v>
      </c>
      <c r="B129" t="s">
        <v>23</v>
      </c>
      <c r="C129" t="s">
        <v>37</v>
      </c>
      <c r="D129" t="s">
        <v>16</v>
      </c>
      <c r="E129">
        <v>47</v>
      </c>
      <c r="F129" t="s">
        <v>46</v>
      </c>
      <c r="G129" t="s">
        <v>30</v>
      </c>
      <c r="H129">
        <v>135</v>
      </c>
      <c r="I129" s="14">
        <v>0.95454545454545459</v>
      </c>
      <c r="J129" s="14">
        <v>0.97037037037037033</v>
      </c>
      <c r="K129" s="14">
        <v>0.9</v>
      </c>
      <c r="L129" t="s">
        <v>39</v>
      </c>
      <c r="M129" t="s">
        <v>42</v>
      </c>
      <c r="N129" s="16">
        <v>88</v>
      </c>
      <c r="O129" s="8">
        <v>46112</v>
      </c>
      <c r="P129" s="7">
        <v>0.34814814814814815</v>
      </c>
    </row>
    <row r="130" spans="1:16" x14ac:dyDescent="0.25">
      <c r="A130">
        <v>2026</v>
      </c>
      <c r="B130" t="s">
        <v>23</v>
      </c>
      <c r="C130" t="s">
        <v>37</v>
      </c>
      <c r="D130" t="s">
        <v>17</v>
      </c>
      <c r="E130">
        <v>4</v>
      </c>
      <c r="F130" t="s">
        <v>46</v>
      </c>
      <c r="G130" t="s">
        <v>30</v>
      </c>
      <c r="H130">
        <v>135</v>
      </c>
      <c r="I130" s="14">
        <v>0.95454545454545459</v>
      </c>
      <c r="J130" s="14">
        <v>0.97037037037037033</v>
      </c>
      <c r="K130" s="14">
        <v>0.9</v>
      </c>
      <c r="L130" t="s">
        <v>39</v>
      </c>
      <c r="M130" t="s">
        <v>42</v>
      </c>
      <c r="N130" s="16">
        <v>88</v>
      </c>
      <c r="O130" s="8">
        <v>46112</v>
      </c>
      <c r="P130" s="7">
        <v>2.9629629629629631E-2</v>
      </c>
    </row>
    <row r="131" spans="1:16" x14ac:dyDescent="0.25">
      <c r="A131">
        <v>2026</v>
      </c>
      <c r="B131" t="s">
        <v>23</v>
      </c>
      <c r="C131" t="s">
        <v>26</v>
      </c>
      <c r="D131" t="s">
        <v>14</v>
      </c>
      <c r="E131">
        <v>76</v>
      </c>
      <c r="F131" t="s">
        <v>46</v>
      </c>
      <c r="G131" t="s">
        <v>21</v>
      </c>
      <c r="H131">
        <v>110</v>
      </c>
      <c r="I131" s="14">
        <v>0.78350515463917525</v>
      </c>
      <c r="J131" s="14">
        <v>0.80909090909090908</v>
      </c>
      <c r="K131" s="14">
        <v>0.9</v>
      </c>
      <c r="L131" t="s">
        <v>39</v>
      </c>
      <c r="M131" t="s">
        <v>40</v>
      </c>
      <c r="N131" s="16">
        <v>97</v>
      </c>
      <c r="O131" s="8">
        <v>46112</v>
      </c>
      <c r="P131" s="7">
        <v>0.69090909090909092</v>
      </c>
    </row>
    <row r="132" spans="1:16" x14ac:dyDescent="0.25">
      <c r="A132">
        <v>2026</v>
      </c>
      <c r="B132" t="s">
        <v>23</v>
      </c>
      <c r="C132" t="s">
        <v>26</v>
      </c>
      <c r="D132" t="s">
        <v>16</v>
      </c>
      <c r="E132">
        <v>13</v>
      </c>
      <c r="F132" t="s">
        <v>46</v>
      </c>
      <c r="G132" t="s">
        <v>21</v>
      </c>
      <c r="H132">
        <v>110</v>
      </c>
      <c r="I132" s="14">
        <v>0.78350515463917525</v>
      </c>
      <c r="J132" s="14">
        <v>0.80909090909090908</v>
      </c>
      <c r="K132" s="14">
        <v>0.9</v>
      </c>
      <c r="L132" t="s">
        <v>39</v>
      </c>
      <c r="M132" t="s">
        <v>40</v>
      </c>
      <c r="N132" s="16">
        <v>97</v>
      </c>
      <c r="O132" s="8">
        <v>46112</v>
      </c>
      <c r="P132" s="7">
        <v>0.11818181818181818</v>
      </c>
    </row>
    <row r="133" spans="1:16" x14ac:dyDescent="0.25">
      <c r="A133">
        <v>2026</v>
      </c>
      <c r="B133" t="s">
        <v>23</v>
      </c>
      <c r="C133" t="s">
        <v>26</v>
      </c>
      <c r="D133" t="s">
        <v>17</v>
      </c>
      <c r="E133">
        <v>21</v>
      </c>
      <c r="F133" t="s">
        <v>46</v>
      </c>
      <c r="G133" t="s">
        <v>21</v>
      </c>
      <c r="H133">
        <v>110</v>
      </c>
      <c r="I133" s="14">
        <v>0.78350515463917525</v>
      </c>
      <c r="J133" s="14">
        <v>0.80909090909090908</v>
      </c>
      <c r="K133" s="14">
        <v>0.9</v>
      </c>
      <c r="L133" t="s">
        <v>39</v>
      </c>
      <c r="M133" t="s">
        <v>40</v>
      </c>
      <c r="N133" s="16">
        <v>97</v>
      </c>
      <c r="O133" s="8">
        <v>46112</v>
      </c>
      <c r="P133" s="7">
        <v>0.19090909090909092</v>
      </c>
    </row>
    <row r="134" spans="1:16" x14ac:dyDescent="0.25">
      <c r="A134">
        <v>2026</v>
      </c>
      <c r="B134" t="s">
        <v>23</v>
      </c>
      <c r="C134" t="s">
        <v>27</v>
      </c>
      <c r="D134" t="s">
        <v>14</v>
      </c>
      <c r="E134">
        <v>17</v>
      </c>
      <c r="F134" t="s">
        <v>46</v>
      </c>
      <c r="G134" t="s">
        <v>28</v>
      </c>
      <c r="H134">
        <v>111</v>
      </c>
      <c r="I134" s="14">
        <v>0.94444444444444442</v>
      </c>
      <c r="J134" s="14">
        <v>0.99099099099099097</v>
      </c>
      <c r="K134" s="14">
        <v>0.9</v>
      </c>
      <c r="L134" t="s">
        <v>39</v>
      </c>
      <c r="M134" t="s">
        <v>42</v>
      </c>
      <c r="N134" s="16">
        <v>18</v>
      </c>
      <c r="O134" s="8">
        <v>46112</v>
      </c>
      <c r="P134" s="7">
        <v>0.15315315315315314</v>
      </c>
    </row>
    <row r="135" spans="1:16" x14ac:dyDescent="0.25">
      <c r="A135">
        <v>2026</v>
      </c>
      <c r="B135" t="s">
        <v>23</v>
      </c>
      <c r="C135" t="s">
        <v>27</v>
      </c>
      <c r="D135" t="s">
        <v>16</v>
      </c>
      <c r="E135">
        <v>93</v>
      </c>
      <c r="F135" t="s">
        <v>46</v>
      </c>
      <c r="G135" t="s">
        <v>28</v>
      </c>
      <c r="H135">
        <v>111</v>
      </c>
      <c r="I135" s="14">
        <v>0.94444444444444442</v>
      </c>
      <c r="J135" s="14">
        <v>0.99099099099099097</v>
      </c>
      <c r="K135" s="14">
        <v>0.9</v>
      </c>
      <c r="L135" t="s">
        <v>39</v>
      </c>
      <c r="M135" t="s">
        <v>42</v>
      </c>
      <c r="N135" s="16">
        <v>18</v>
      </c>
      <c r="O135" s="8">
        <v>46112</v>
      </c>
      <c r="P135" s="7">
        <v>0.83783783783783783</v>
      </c>
    </row>
    <row r="136" spans="1:16" x14ac:dyDescent="0.25">
      <c r="A136">
        <v>2026</v>
      </c>
      <c r="B136" t="s">
        <v>23</v>
      </c>
      <c r="C136" t="s">
        <v>27</v>
      </c>
      <c r="D136" t="s">
        <v>17</v>
      </c>
      <c r="E136">
        <v>1</v>
      </c>
      <c r="F136" t="s">
        <v>46</v>
      </c>
      <c r="G136" t="s">
        <v>28</v>
      </c>
      <c r="H136">
        <v>111</v>
      </c>
      <c r="I136" s="14">
        <v>0.94444444444444442</v>
      </c>
      <c r="J136" s="14">
        <v>0.99099099099099097</v>
      </c>
      <c r="K136" s="14">
        <v>0.9</v>
      </c>
      <c r="L136" t="s">
        <v>39</v>
      </c>
      <c r="M136" t="s">
        <v>42</v>
      </c>
      <c r="N136" s="16">
        <v>18</v>
      </c>
      <c r="O136" s="8">
        <v>46112</v>
      </c>
      <c r="P136" s="7">
        <v>9.0090090090090089E-3</v>
      </c>
    </row>
    <row r="137" spans="1:16" x14ac:dyDescent="0.25">
      <c r="A137">
        <v>2026</v>
      </c>
      <c r="B137" t="s">
        <v>23</v>
      </c>
      <c r="C137" t="s">
        <v>29</v>
      </c>
      <c r="D137" t="s">
        <v>14</v>
      </c>
      <c r="E137">
        <v>98</v>
      </c>
      <c r="F137" t="s">
        <v>46</v>
      </c>
      <c r="G137" t="s">
        <v>30</v>
      </c>
      <c r="H137">
        <v>164</v>
      </c>
      <c r="I137" s="14">
        <v>0.98989898989898994</v>
      </c>
      <c r="J137" s="14">
        <v>0.99390243902439024</v>
      </c>
      <c r="K137" s="14">
        <v>0.9</v>
      </c>
      <c r="L137" t="s">
        <v>39</v>
      </c>
      <c r="M137" t="s">
        <v>42</v>
      </c>
      <c r="N137" s="16">
        <v>99</v>
      </c>
      <c r="O137" s="8">
        <v>46112</v>
      </c>
      <c r="P137" s="7">
        <v>0.59756097560975607</v>
      </c>
    </row>
    <row r="138" spans="1:16" x14ac:dyDescent="0.25">
      <c r="A138">
        <v>2026</v>
      </c>
      <c r="B138" t="s">
        <v>23</v>
      </c>
      <c r="C138" t="s">
        <v>29</v>
      </c>
      <c r="D138" t="s">
        <v>16</v>
      </c>
      <c r="E138">
        <v>65</v>
      </c>
      <c r="F138" t="s">
        <v>46</v>
      </c>
      <c r="G138" t="s">
        <v>30</v>
      </c>
      <c r="H138">
        <v>164</v>
      </c>
      <c r="I138" s="14">
        <v>0.98989898989898994</v>
      </c>
      <c r="J138" s="14">
        <v>0.99390243902439024</v>
      </c>
      <c r="K138" s="14">
        <v>0.9</v>
      </c>
      <c r="L138" t="s">
        <v>39</v>
      </c>
      <c r="M138" t="s">
        <v>42</v>
      </c>
      <c r="N138" s="16">
        <v>99</v>
      </c>
      <c r="O138" s="8">
        <v>46112</v>
      </c>
      <c r="P138" s="7">
        <v>0.39634146341463417</v>
      </c>
    </row>
    <row r="139" spans="1:16" x14ac:dyDescent="0.25">
      <c r="A139">
        <v>2026</v>
      </c>
      <c r="B139" t="s">
        <v>23</v>
      </c>
      <c r="C139" t="s">
        <v>29</v>
      </c>
      <c r="D139" t="s">
        <v>17</v>
      </c>
      <c r="E139">
        <v>1</v>
      </c>
      <c r="F139" t="s">
        <v>46</v>
      </c>
      <c r="G139" t="s">
        <v>30</v>
      </c>
      <c r="H139">
        <v>164</v>
      </c>
      <c r="I139" s="14">
        <v>0.98989898989898994</v>
      </c>
      <c r="J139" s="14">
        <v>0.99390243902439024</v>
      </c>
      <c r="K139" s="14">
        <v>0.9</v>
      </c>
      <c r="L139" t="s">
        <v>39</v>
      </c>
      <c r="M139" t="s">
        <v>42</v>
      </c>
      <c r="N139" s="16">
        <v>99</v>
      </c>
      <c r="O139" s="8">
        <v>46112</v>
      </c>
      <c r="P139" s="7">
        <v>6.0975609756097563E-3</v>
      </c>
    </row>
    <row r="140" spans="1:16" x14ac:dyDescent="0.25">
      <c r="A140">
        <v>2026</v>
      </c>
      <c r="B140" t="s">
        <v>23</v>
      </c>
      <c r="C140" t="s">
        <v>31</v>
      </c>
      <c r="D140" t="s">
        <v>14</v>
      </c>
      <c r="E140">
        <v>34</v>
      </c>
      <c r="F140" t="s">
        <v>46</v>
      </c>
      <c r="G140" t="s">
        <v>32</v>
      </c>
      <c r="H140">
        <v>49</v>
      </c>
      <c r="I140" s="14">
        <v>0.89473684210526316</v>
      </c>
      <c r="J140" s="14">
        <v>0.91836734693877553</v>
      </c>
      <c r="K140" s="14">
        <v>0.9</v>
      </c>
      <c r="L140" t="s">
        <v>39</v>
      </c>
      <c r="M140" t="s">
        <v>44</v>
      </c>
      <c r="N140" s="16">
        <v>38</v>
      </c>
      <c r="O140" s="8">
        <v>46112</v>
      </c>
      <c r="P140" s="7">
        <v>0.69387755102040816</v>
      </c>
    </row>
    <row r="141" spans="1:16" x14ac:dyDescent="0.25">
      <c r="A141">
        <v>2026</v>
      </c>
      <c r="B141" t="s">
        <v>23</v>
      </c>
      <c r="C141" t="s">
        <v>31</v>
      </c>
      <c r="D141" t="s">
        <v>16</v>
      </c>
      <c r="E141">
        <v>11</v>
      </c>
      <c r="F141" t="s">
        <v>46</v>
      </c>
      <c r="G141" t="s">
        <v>32</v>
      </c>
      <c r="H141">
        <v>49</v>
      </c>
      <c r="I141" s="14">
        <v>0.89473684210526316</v>
      </c>
      <c r="J141" s="14">
        <v>0.91836734693877553</v>
      </c>
      <c r="K141" s="14">
        <v>0.9</v>
      </c>
      <c r="L141" t="s">
        <v>39</v>
      </c>
      <c r="M141" t="s">
        <v>44</v>
      </c>
      <c r="N141" s="16">
        <v>38</v>
      </c>
      <c r="O141" s="8">
        <v>46112</v>
      </c>
      <c r="P141" s="7">
        <v>0.22448979591836735</v>
      </c>
    </row>
    <row r="142" spans="1:16" x14ac:dyDescent="0.25">
      <c r="A142">
        <v>2026</v>
      </c>
      <c r="B142" t="s">
        <v>23</v>
      </c>
      <c r="C142" t="s">
        <v>31</v>
      </c>
      <c r="D142" t="s">
        <v>17</v>
      </c>
      <c r="E142">
        <v>4</v>
      </c>
      <c r="F142" t="s">
        <v>46</v>
      </c>
      <c r="G142" t="s">
        <v>32</v>
      </c>
      <c r="H142">
        <v>49</v>
      </c>
      <c r="I142" s="14">
        <v>0.89473684210526316</v>
      </c>
      <c r="J142" s="14">
        <v>0.91836734693877553</v>
      </c>
      <c r="K142" s="14">
        <v>0.9</v>
      </c>
      <c r="L142" t="s">
        <v>39</v>
      </c>
      <c r="M142" t="s">
        <v>44</v>
      </c>
      <c r="N142" s="16">
        <v>38</v>
      </c>
      <c r="O142" s="8">
        <v>46112</v>
      </c>
      <c r="P142" s="7">
        <v>8.1632653061224483E-2</v>
      </c>
    </row>
    <row r="143" spans="1:16" x14ac:dyDescent="0.25">
      <c r="A143">
        <v>2026</v>
      </c>
      <c r="B143" t="s">
        <v>23</v>
      </c>
      <c r="C143" t="s">
        <v>36</v>
      </c>
      <c r="D143" t="s">
        <v>14</v>
      </c>
      <c r="E143">
        <v>0</v>
      </c>
      <c r="F143" t="s">
        <v>49</v>
      </c>
      <c r="G143" t="s">
        <v>35</v>
      </c>
      <c r="H143">
        <v>0</v>
      </c>
      <c r="I143" s="14"/>
      <c r="J143" s="14"/>
      <c r="K143" s="14">
        <v>0.8</v>
      </c>
      <c r="L143" t="s">
        <v>39</v>
      </c>
      <c r="M143" t="s">
        <v>20</v>
      </c>
      <c r="N143" s="16">
        <v>0</v>
      </c>
      <c r="O143" s="8">
        <v>46112</v>
      </c>
      <c r="P143" s="7"/>
    </row>
    <row r="144" spans="1:16" x14ac:dyDescent="0.25">
      <c r="A144">
        <v>2026</v>
      </c>
      <c r="B144" t="s">
        <v>23</v>
      </c>
      <c r="C144" t="s">
        <v>36</v>
      </c>
      <c r="D144" t="s">
        <v>16</v>
      </c>
      <c r="E144">
        <v>0</v>
      </c>
      <c r="F144" t="s">
        <v>49</v>
      </c>
      <c r="G144" t="s">
        <v>35</v>
      </c>
      <c r="H144">
        <v>0</v>
      </c>
      <c r="I144" s="14"/>
      <c r="J144" s="14"/>
      <c r="K144" s="14">
        <v>0.8</v>
      </c>
      <c r="L144" t="s">
        <v>39</v>
      </c>
      <c r="M144" t="s">
        <v>20</v>
      </c>
      <c r="N144" s="16">
        <v>0</v>
      </c>
      <c r="O144" s="8">
        <v>46112</v>
      </c>
      <c r="P144" s="7"/>
    </row>
    <row r="145" spans="1:16" x14ac:dyDescent="0.25">
      <c r="A145">
        <v>2026</v>
      </c>
      <c r="B145" t="s">
        <v>23</v>
      </c>
      <c r="C145" t="s">
        <v>36</v>
      </c>
      <c r="D145" t="s">
        <v>17</v>
      </c>
      <c r="E145">
        <v>0</v>
      </c>
      <c r="F145" t="s">
        <v>49</v>
      </c>
      <c r="G145" t="s">
        <v>35</v>
      </c>
      <c r="H145">
        <v>0</v>
      </c>
      <c r="I145" s="14"/>
      <c r="J145" s="14"/>
      <c r="K145" s="14">
        <v>0.8</v>
      </c>
      <c r="L145" t="s">
        <v>39</v>
      </c>
      <c r="M145" t="s">
        <v>20</v>
      </c>
      <c r="N145" s="16">
        <v>0</v>
      </c>
      <c r="O145" s="8">
        <v>46112</v>
      </c>
      <c r="P145" s="7"/>
    </row>
    <row r="146" spans="1:16" x14ac:dyDescent="0.25">
      <c r="A146">
        <v>2026</v>
      </c>
      <c r="B146" t="s">
        <v>23</v>
      </c>
      <c r="C146" t="s">
        <v>38</v>
      </c>
      <c r="D146" t="s">
        <v>14</v>
      </c>
      <c r="E146">
        <v>14</v>
      </c>
      <c r="F146" t="s">
        <v>46</v>
      </c>
      <c r="G146" t="s">
        <v>22</v>
      </c>
      <c r="H146">
        <v>28</v>
      </c>
      <c r="I146" s="14">
        <v>0.77777777777777779</v>
      </c>
      <c r="J146" s="14">
        <v>0.8571428571428571</v>
      </c>
      <c r="K146" s="14">
        <v>0.9</v>
      </c>
      <c r="L146" t="s">
        <v>39</v>
      </c>
      <c r="M146" t="s">
        <v>40</v>
      </c>
      <c r="N146" s="16">
        <v>18</v>
      </c>
      <c r="O146" s="8">
        <v>46112</v>
      </c>
      <c r="P146" s="7">
        <v>0.5</v>
      </c>
    </row>
    <row r="147" spans="1:16" x14ac:dyDescent="0.25">
      <c r="A147">
        <v>2026</v>
      </c>
      <c r="B147" t="s">
        <v>23</v>
      </c>
      <c r="C147" t="s">
        <v>38</v>
      </c>
      <c r="D147" t="s">
        <v>16</v>
      </c>
      <c r="E147">
        <v>10</v>
      </c>
      <c r="F147" t="s">
        <v>46</v>
      </c>
      <c r="G147" t="s">
        <v>22</v>
      </c>
      <c r="H147">
        <v>28</v>
      </c>
      <c r="I147" s="14">
        <v>0.77777777777777779</v>
      </c>
      <c r="J147" s="14">
        <v>0.8571428571428571</v>
      </c>
      <c r="K147" s="14">
        <v>0.9</v>
      </c>
      <c r="L147" t="s">
        <v>39</v>
      </c>
      <c r="M147" t="s">
        <v>40</v>
      </c>
      <c r="N147" s="16">
        <v>18</v>
      </c>
      <c r="O147" s="8">
        <v>46112</v>
      </c>
      <c r="P147" s="7">
        <v>0.35714285714285715</v>
      </c>
    </row>
    <row r="148" spans="1:16" x14ac:dyDescent="0.25">
      <c r="A148">
        <v>2026</v>
      </c>
      <c r="B148" t="s">
        <v>23</v>
      </c>
      <c r="C148" t="s">
        <v>38</v>
      </c>
      <c r="D148" t="s">
        <v>17</v>
      </c>
      <c r="E148">
        <v>4</v>
      </c>
      <c r="F148" t="s">
        <v>46</v>
      </c>
      <c r="G148" t="s">
        <v>22</v>
      </c>
      <c r="H148">
        <v>28</v>
      </c>
      <c r="I148" s="14">
        <v>0.77777777777777779</v>
      </c>
      <c r="J148" s="14">
        <v>0.8571428571428571</v>
      </c>
      <c r="K148" s="14">
        <v>0.9</v>
      </c>
      <c r="L148" t="s">
        <v>39</v>
      </c>
      <c r="M148" t="s">
        <v>40</v>
      </c>
      <c r="N148" s="16">
        <v>18</v>
      </c>
      <c r="O148" s="8">
        <v>46112</v>
      </c>
      <c r="P148" s="7">
        <v>0.14285714285714285</v>
      </c>
    </row>
  </sheetData>
  <autoFilter ref="A1:Q148" xr:uid="{3C19F892-01A7-4668-B420-921709D90868}"/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52666-2499-4046-A9BA-CF97C1606A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618FB-7E1F-4861-B362-442309DBBF51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024801FE-34C3-421B-B5FD-A77408F9B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Sage *</dc:creator>
  <cp:lastModifiedBy>Bennett, Sage *</cp:lastModifiedBy>
  <dcterms:created xsi:type="dcterms:W3CDTF">2026-05-28T17:46:22Z</dcterms:created>
  <dcterms:modified xsi:type="dcterms:W3CDTF">2026-06-15T20:29:21Z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