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5/"/>
    </mc:Choice>
  </mc:AlternateContent>
  <xr:revisionPtr revIDLastSave="411" documentId="8_{78A9A65F-3E78-4D88-9394-1996A6A379DC}" xr6:coauthVersionLast="47" xr6:coauthVersionMax="47" xr10:uidLastSave="{53496E0A-7E3A-42AE-9317-5D0E23B02620}"/>
  <bookViews>
    <workbookView xWindow="-120" yWindow="-120" windowWidth="29040" windowHeight="15720" xr2:uid="{00000000-000D-0000-FFFF-FFFF00000000}"/>
  </bookViews>
  <sheets>
    <sheet name="PDUFA Apps. &amp; Supps. Dataset" sheetId="4" r:id="rId1"/>
  </sheets>
  <definedNames>
    <definedName name="_xlnm._FilterDatabase" localSheetId="0" hidden="1">'PDUFA Apps. &amp; Supps. Dataset'!$A$1:$O$1</definedName>
  </definedNames>
  <calcPr calcId="191028" iterateCount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4" l="1"/>
  <c r="O61" i="4"/>
  <c r="M61" i="4"/>
  <c r="H59" i="4"/>
  <c r="L61" i="4"/>
  <c r="G59" i="4"/>
  <c r="I61" i="4"/>
  <c r="H61" i="4"/>
  <c r="G60" i="4"/>
  <c r="O60" i="4"/>
  <c r="M60" i="4"/>
  <c r="L60" i="4"/>
  <c r="I60" i="4"/>
  <c r="H60" i="4"/>
  <c r="O59" i="4"/>
  <c r="M59" i="4"/>
  <c r="L59" i="4"/>
  <c r="I59" i="4"/>
  <c r="G58" i="4"/>
  <c r="O58" i="4"/>
  <c r="M58" i="4"/>
  <c r="H56" i="4"/>
  <c r="L58" i="4"/>
  <c r="G56" i="4"/>
  <c r="I58" i="4"/>
  <c r="H58" i="4"/>
  <c r="G57" i="4"/>
  <c r="O57" i="4"/>
  <c r="M57" i="4"/>
  <c r="L57" i="4"/>
  <c r="I57" i="4"/>
  <c r="H57" i="4"/>
  <c r="O56" i="4"/>
  <c r="M56" i="4"/>
  <c r="L56" i="4"/>
  <c r="I56" i="4"/>
  <c r="G55" i="4"/>
  <c r="O55" i="4"/>
  <c r="M55" i="4"/>
  <c r="G53" i="4"/>
  <c r="I55" i="4"/>
  <c r="H55" i="4"/>
  <c r="G54" i="4"/>
  <c r="O54" i="4"/>
  <c r="M54" i="4"/>
  <c r="I54" i="4"/>
  <c r="H54" i="4"/>
  <c r="O53" i="4"/>
  <c r="M53" i="4"/>
  <c r="I53" i="4"/>
  <c r="H53" i="4"/>
  <c r="G52" i="4"/>
  <c r="O52" i="4"/>
  <c r="M52" i="4"/>
  <c r="H50" i="4"/>
  <c r="L52" i="4"/>
  <c r="G50" i="4"/>
  <c r="I52" i="4"/>
  <c r="H52" i="4"/>
  <c r="G51" i="4"/>
  <c r="O51" i="4"/>
  <c r="M51" i="4"/>
  <c r="L51" i="4"/>
  <c r="I51" i="4"/>
  <c r="H51" i="4"/>
  <c r="O50" i="4"/>
  <c r="M50" i="4"/>
  <c r="L50" i="4"/>
  <c r="I50" i="4"/>
  <c r="E48" i="4"/>
  <c r="G49" i="4"/>
  <c r="O49" i="4"/>
  <c r="M49" i="4"/>
  <c r="H47" i="4"/>
  <c r="L49" i="4"/>
  <c r="G47" i="4"/>
  <c r="I49" i="4"/>
  <c r="H49" i="4"/>
  <c r="G48" i="4"/>
  <c r="O48" i="4"/>
  <c r="M48" i="4"/>
  <c r="L48" i="4"/>
  <c r="I48" i="4"/>
  <c r="H48" i="4"/>
  <c r="O47" i="4"/>
  <c r="M47" i="4"/>
  <c r="L47" i="4"/>
  <c r="I47" i="4"/>
  <c r="G46" i="4"/>
  <c r="O46" i="4"/>
  <c r="M46" i="4"/>
  <c r="H44" i="4"/>
  <c r="L46" i="4"/>
  <c r="G44" i="4"/>
  <c r="I46" i="4"/>
  <c r="H46" i="4"/>
  <c r="G45" i="4"/>
  <c r="O45" i="4"/>
  <c r="M45" i="4"/>
  <c r="L45" i="4"/>
  <c r="I45" i="4"/>
  <c r="H45" i="4"/>
  <c r="O44" i="4"/>
  <c r="M44" i="4"/>
  <c r="L44" i="4"/>
  <c r="I44" i="4"/>
  <c r="G43" i="4"/>
  <c r="O43" i="4"/>
  <c r="M43" i="4"/>
  <c r="H41" i="4"/>
  <c r="L43" i="4"/>
  <c r="G41" i="4"/>
  <c r="I43" i="4"/>
  <c r="H43" i="4"/>
  <c r="G42" i="4"/>
  <c r="O42" i="4"/>
  <c r="M42" i="4"/>
  <c r="L42" i="4"/>
  <c r="I42" i="4"/>
  <c r="H42" i="4"/>
  <c r="O41" i="4"/>
  <c r="M41" i="4"/>
  <c r="L41" i="4"/>
  <c r="I41" i="4"/>
  <c r="E39" i="4"/>
  <c r="G40" i="4"/>
  <c r="O40" i="4"/>
  <c r="M40" i="4"/>
  <c r="H38" i="4"/>
  <c r="H40" i="4"/>
  <c r="G38" i="4"/>
  <c r="I40" i="4"/>
  <c r="H39" i="4"/>
  <c r="L40" i="4"/>
  <c r="G39" i="4"/>
  <c r="O39" i="4"/>
  <c r="M39" i="4"/>
  <c r="L39" i="4"/>
  <c r="I39" i="4"/>
  <c r="O38" i="4"/>
  <c r="M38" i="4"/>
  <c r="L38" i="4"/>
  <c r="I38" i="4"/>
  <c r="G37" i="4"/>
  <c r="O37" i="4"/>
  <c r="M37" i="4"/>
  <c r="H35" i="4"/>
  <c r="L37" i="4"/>
  <c r="G35" i="4"/>
  <c r="I37" i="4"/>
  <c r="H37" i="4"/>
  <c r="G36" i="4"/>
  <c r="O36" i="4"/>
  <c r="M36" i="4"/>
  <c r="L36" i="4"/>
  <c r="I36" i="4"/>
  <c r="H36" i="4"/>
  <c r="O35" i="4"/>
  <c r="M35" i="4"/>
  <c r="L35" i="4"/>
  <c r="I35" i="4"/>
  <c r="E33" i="4"/>
  <c r="G34" i="4"/>
  <c r="O34" i="4"/>
  <c r="M34" i="4"/>
  <c r="H32" i="4"/>
  <c r="L34" i="4"/>
  <c r="G32" i="4"/>
  <c r="I34" i="4"/>
  <c r="H34" i="4"/>
  <c r="G33" i="4"/>
  <c r="O33" i="4"/>
  <c r="M33" i="4"/>
  <c r="L33" i="4"/>
  <c r="I33" i="4"/>
  <c r="H33" i="4"/>
  <c r="O32" i="4"/>
  <c r="M32" i="4"/>
  <c r="L32" i="4"/>
  <c r="I32" i="4"/>
  <c r="G31" i="4"/>
  <c r="O31" i="4"/>
  <c r="M31" i="4"/>
  <c r="H29" i="4"/>
  <c r="H31" i="4"/>
  <c r="L31" i="4"/>
  <c r="G29" i="4"/>
  <c r="I31" i="4"/>
  <c r="G30" i="4"/>
  <c r="O30" i="4"/>
  <c r="M30" i="4"/>
  <c r="L30" i="4"/>
  <c r="I30" i="4"/>
  <c r="H30" i="4"/>
  <c r="O29" i="4"/>
  <c r="M29" i="4"/>
  <c r="L29" i="4"/>
  <c r="I29" i="4"/>
  <c r="G28" i="4"/>
  <c r="O28" i="4"/>
  <c r="M28" i="4"/>
  <c r="H26" i="4"/>
  <c r="H28" i="4"/>
  <c r="L28" i="4"/>
  <c r="G26" i="4"/>
  <c r="I28" i="4"/>
  <c r="G27" i="4"/>
  <c r="O27" i="4"/>
  <c r="M27" i="4"/>
  <c r="L27" i="4"/>
  <c r="I27" i="4"/>
  <c r="H27" i="4"/>
  <c r="O26" i="4"/>
  <c r="M26" i="4"/>
  <c r="L26" i="4"/>
  <c r="I26" i="4"/>
  <c r="G25" i="4"/>
  <c r="O25" i="4"/>
  <c r="M25" i="4"/>
  <c r="H23" i="4"/>
  <c r="H25" i="4"/>
  <c r="L25" i="4"/>
  <c r="G23" i="4"/>
  <c r="I25" i="4"/>
  <c r="G24" i="4"/>
  <c r="O24" i="4"/>
  <c r="M24" i="4"/>
  <c r="L24" i="4"/>
  <c r="I24" i="4"/>
  <c r="H24" i="4"/>
  <c r="O23" i="4"/>
  <c r="M23" i="4"/>
  <c r="L23" i="4"/>
  <c r="I23" i="4"/>
  <c r="G22" i="4"/>
  <c r="O22" i="4"/>
  <c r="M22" i="4"/>
  <c r="H20" i="4"/>
  <c r="H22" i="4"/>
  <c r="L22" i="4"/>
  <c r="G20" i="4"/>
  <c r="I22" i="4"/>
  <c r="G21" i="4"/>
  <c r="O21" i="4"/>
  <c r="M21" i="4"/>
  <c r="L21" i="4"/>
  <c r="I21" i="4"/>
  <c r="H21" i="4"/>
  <c r="O20" i="4"/>
  <c r="M20" i="4"/>
  <c r="L20" i="4"/>
  <c r="I20" i="4"/>
  <c r="G19" i="4"/>
  <c r="O19" i="4"/>
  <c r="M19" i="4"/>
  <c r="H17" i="4"/>
  <c r="H19" i="4"/>
  <c r="L19" i="4"/>
  <c r="G17" i="4"/>
  <c r="I19" i="4"/>
  <c r="G18" i="4"/>
  <c r="O18" i="4"/>
  <c r="M18" i="4"/>
  <c r="L18" i="4"/>
  <c r="I18" i="4"/>
  <c r="H18" i="4"/>
  <c r="O17" i="4"/>
  <c r="M17" i="4"/>
  <c r="L17" i="4"/>
  <c r="I17" i="4"/>
  <c r="G16" i="4"/>
  <c r="O16" i="4"/>
  <c r="M16" i="4"/>
  <c r="H14" i="4"/>
  <c r="H16" i="4"/>
  <c r="L16" i="4"/>
  <c r="G14" i="4"/>
  <c r="I16" i="4"/>
  <c r="G15" i="4"/>
  <c r="O15" i="4"/>
  <c r="M15" i="4"/>
  <c r="L15" i="4"/>
  <c r="I15" i="4"/>
  <c r="H15" i="4"/>
  <c r="O14" i="4"/>
  <c r="M14" i="4"/>
  <c r="L14" i="4"/>
  <c r="I14" i="4"/>
  <c r="G13" i="4"/>
  <c r="O13" i="4"/>
  <c r="M13" i="4"/>
  <c r="H11" i="4"/>
  <c r="H13" i="4"/>
  <c r="L13" i="4"/>
  <c r="G11" i="4"/>
  <c r="I13" i="4"/>
  <c r="G12" i="4"/>
  <c r="O12" i="4"/>
  <c r="M12" i="4"/>
  <c r="L12" i="4"/>
  <c r="I12" i="4"/>
  <c r="H12" i="4"/>
  <c r="O11" i="4"/>
  <c r="M11" i="4"/>
  <c r="L11" i="4"/>
  <c r="I11" i="4"/>
  <c r="G10" i="4"/>
  <c r="O10" i="4"/>
  <c r="M10" i="4"/>
  <c r="H8" i="4"/>
  <c r="H10" i="4"/>
  <c r="L10" i="4"/>
  <c r="G8" i="4"/>
  <c r="I10" i="4"/>
  <c r="G9" i="4"/>
  <c r="O9" i="4"/>
  <c r="M9" i="4"/>
  <c r="L9" i="4"/>
  <c r="I9" i="4"/>
  <c r="H9" i="4"/>
  <c r="O8" i="4"/>
  <c r="M8" i="4"/>
  <c r="L8" i="4"/>
  <c r="I8" i="4"/>
  <c r="G7" i="4"/>
  <c r="O7" i="4"/>
  <c r="M7" i="4"/>
  <c r="G5" i="4"/>
  <c r="I7" i="4"/>
  <c r="H7" i="4"/>
  <c r="G6" i="4"/>
  <c r="O6" i="4"/>
  <c r="M6" i="4"/>
  <c r="I6" i="4"/>
  <c r="H6" i="4"/>
  <c r="O5" i="4"/>
  <c r="M5" i="4"/>
  <c r="I5" i="4"/>
  <c r="H5" i="4"/>
  <c r="G4" i="4"/>
  <c r="O4" i="4"/>
  <c r="M4" i="4"/>
  <c r="H2" i="4"/>
  <c r="H4" i="4"/>
  <c r="L4" i="4"/>
  <c r="G2" i="4"/>
  <c r="I4" i="4"/>
  <c r="G3" i="4"/>
  <c r="O3" i="4"/>
  <c r="M3" i="4"/>
  <c r="L3" i="4"/>
  <c r="I3" i="4"/>
  <c r="H3" i="4"/>
  <c r="O2" i="4"/>
  <c r="M2" i="4"/>
  <c r="L2" i="4"/>
  <c r="I2" i="4"/>
</calcChain>
</file>

<file path=xl/sharedStrings.xml><?xml version="1.0" encoding="utf-8"?>
<sst xmlns="http://schemas.openxmlformats.org/spreadsheetml/2006/main" count="323" uniqueCount="39">
  <si>
    <t>Fiscal Year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</si>
  <si>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</si>
  <si>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</si>
  <si>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</si>
  <si>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</si>
  <si>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</si>
  <si>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</si>
  <si>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</si>
  <si>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Highest Possible Final Performance</t>
  </si>
  <si>
    <t>Performance Goal</t>
  </si>
  <si>
    <t>Preliminary</t>
  </si>
  <si>
    <t>Goal Met Status</t>
  </si>
  <si>
    <t>Actions On Time/Completed</t>
  </si>
  <si>
    <t>Data As Of</t>
  </si>
  <si>
    <t>Applications and Supplements</t>
  </si>
  <si>
    <t>Class 1 and 2 Resubmitted NDA and BLA Efficacy Supplements****</t>
  </si>
  <si>
    <t>On Time</t>
  </si>
  <si>
    <t>2 months and 6 months</t>
  </si>
  <si>
    <t>N</t>
  </si>
  <si>
    <t>Pending</t>
  </si>
  <si>
    <t>Overdue</t>
  </si>
  <si>
    <t>Class 1 and 2 Resubmitted NDAs and BLAs**</t>
  </si>
  <si>
    <t>NDA and BLA Manufacturing Supplements Not Requiring Prior Approval</t>
  </si>
  <si>
    <t>6 months</t>
  </si>
  <si>
    <t>NDA and BLA Manufacturing Supplements Requiring Prior Approval</t>
  </si>
  <si>
    <t>4 months</t>
  </si>
  <si>
    <t>Original Priority NMEs and BLAs***</t>
  </si>
  <si>
    <t>Original Priority Non-NME NDAs***</t>
  </si>
  <si>
    <t>Original Standard NMEs and BLAs</t>
  </si>
  <si>
    <t>10 months</t>
  </si>
  <si>
    <t>Currently Meeting, Pending</t>
  </si>
  <si>
    <t>Original Standard Non-NME NDAs</t>
  </si>
  <si>
    <t>Priority NDA and BLA Efficacy Supplements***</t>
  </si>
  <si>
    <t>Standard NDA and BLA Efficacy Supplements</t>
  </si>
  <si>
    <t>Y</t>
  </si>
  <si>
    <t>Will Not Meet Goal</t>
  </si>
  <si>
    <t>Percent of Total†</t>
  </si>
  <si>
    <t>†</t>
  </si>
  <si>
    <t>Totals may not add to 100%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</si>
</sst>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9" fontId="0" fillId="0" borderId="0" xfId="42" applyFont="1"/>
    <xf numFmtId="9" fontId="16" fillId="0" borderId="0" xfId="42" applyFont="1" applyAlignment="1">
      <alignment horizontal="center" vertical="center"/>
    </xf>
    <xf numFmtId="9" fontId="0" fillId="0" borderId="0" xfId="0" applyNumberFormat="1"/>
    <xf numFmtId="1" fontId="0" fillId="0" borderId="0" xfId="42" applyNumberFormat="1" applyFont="1"/>
    <xf numFmtId="0" fontId="18" fillId="0" borderId="0" xfId="0" applyFont="1" applyAlignment="1">
      <alignment horizontal="righ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9A02-9381-4497-86B0-2DD09B2D7396}">
  <dimension ref="A1:O63"/>
  <sheetViews>
    <sheetView tabSelected="1" workbookViewId="0"/>
  </sheetViews>
  <sheetFormatPr defaultRowHeight="15" x14ac:dyDescent="0.25"/>
  <cols>
    <col min="1" max="1" width="10.28515625" bestFit="1" customWidth="1"/>
    <col min="2" max="2" width="33.140625" bestFit="1" customWidth="1"/>
    <col min="3" max="3" width="65.5703125" bestFit="1" customWidth="1"/>
    <col min="4" max="4" width="13.5703125" customWidth="1"/>
    <col min="5" max="5" width="17" customWidth="1"/>
    <col min="6" max="6" width="22.140625" customWidth="1"/>
    <col min="7" max="7" width="14" customWidth="1"/>
    <col min="8" max="8" width="15.85546875" style="3" customWidth="1"/>
    <col min="9" max="9" width="31.7109375" style="3" customWidth="1"/>
    <col min="10" max="10" width="17.28515625" style="3" customWidth="1"/>
    <col min="11" max="11" width="11.28515625" customWidth="1"/>
    <col min="12" max="12" width="29.7109375" customWidth="1"/>
    <col min="13" max="13" width="25.85546875" customWidth="1"/>
    <col min="14" max="14" width="11.7109375" customWidth="1"/>
    <col min="15" max="15" width="23.28515625" style="3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36</v>
      </c>
    </row>
    <row r="2" spans="1:15" x14ac:dyDescent="0.25">
      <c r="A2">
        <v>2024</v>
      </c>
      <c r="B2" t="s">
        <v>14</v>
      </c>
      <c r="C2" s="3" t="s">
        <v>26</v>
      </c>
      <c r="D2" t="s">
        <v>16</v>
      </c>
      <c r="E2" s="6">
        <v>38</v>
      </c>
      <c r="F2" t="s">
        <v>23</v>
      </c>
      <c r="G2">
        <f>SUM(E2:E4)</f>
        <v>40</v>
      </c>
      <c r="H2" s="5">
        <f>IFERROR(E2/(E2+E4),"")</f>
        <v>0.95</v>
      </c>
      <c r="I2" s="5">
        <f>IFERROR((E2+E3)/(G2),0)</f>
        <v>0.95</v>
      </c>
      <c r="J2" s="5">
        <v>0.9</v>
      </c>
      <c r="K2" t="s">
        <v>18</v>
      </c>
      <c r="L2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>
        <f>IF(K2="Y",(E2+E4),E2)</f>
        <v>38</v>
      </c>
      <c r="N2" s="1">
        <v>45930</v>
      </c>
      <c r="O2" s="5">
        <f t="shared" ref="O2:O33" si="0">IFERROR(E2/G2,0)</f>
        <v>0.95</v>
      </c>
    </row>
    <row r="3" spans="1:15" x14ac:dyDescent="0.25">
      <c r="A3">
        <v>2024</v>
      </c>
      <c r="B3" t="s">
        <v>14</v>
      </c>
      <c r="C3" s="3" t="s">
        <v>26</v>
      </c>
      <c r="D3" t="s">
        <v>19</v>
      </c>
      <c r="E3" s="6">
        <v>0</v>
      </c>
      <c r="F3" t="s">
        <v>23</v>
      </c>
      <c r="G3">
        <f>SUM(E2:E4)</f>
        <v>40</v>
      </c>
      <c r="H3" s="5">
        <f>IFERROR(E2/(E2+E4),"")</f>
        <v>0.95</v>
      </c>
      <c r="I3" s="5">
        <f>IFERROR((E2+E3)/(G2),0)</f>
        <v>0.95</v>
      </c>
      <c r="J3" s="5">
        <v>0.9</v>
      </c>
      <c r="K3" t="s">
        <v>18</v>
      </c>
      <c r="L3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>
        <f>IF(K2="Y",(E2+E4),E2)</f>
        <v>38</v>
      </c>
      <c r="N3" s="1">
        <v>45930</v>
      </c>
      <c r="O3" s="5">
        <f t="shared" si="0"/>
        <v>0</v>
      </c>
    </row>
    <row r="4" spans="1:15" x14ac:dyDescent="0.25">
      <c r="A4">
        <v>2024</v>
      </c>
      <c r="B4" t="s">
        <v>14</v>
      </c>
      <c r="C4" s="3" t="s">
        <v>26</v>
      </c>
      <c r="D4" t="s">
        <v>20</v>
      </c>
      <c r="E4" s="6">
        <v>2</v>
      </c>
      <c r="F4" t="s">
        <v>23</v>
      </c>
      <c r="G4">
        <f>SUM(E2:E4)</f>
        <v>40</v>
      </c>
      <c r="H4" s="5">
        <f>IFERROR(E2/(E2+E4),"")</f>
        <v>0.95</v>
      </c>
      <c r="I4" s="5">
        <f>IFERROR((E2+E3)/(G2),0)</f>
        <v>0.95</v>
      </c>
      <c r="J4" s="5">
        <v>0.9</v>
      </c>
      <c r="K4" t="s">
        <v>18</v>
      </c>
      <c r="L4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>
        <f>IF(K2="Y",(E2+E4),E2)</f>
        <v>38</v>
      </c>
      <c r="N4" s="1">
        <v>45930</v>
      </c>
      <c r="O4" s="5">
        <f t="shared" si="0"/>
        <v>0.05</v>
      </c>
    </row>
    <row r="5" spans="1:15" x14ac:dyDescent="0.25">
      <c r="A5">
        <v>2024</v>
      </c>
      <c r="B5" t="s">
        <v>14</v>
      </c>
      <c r="C5" s="3" t="s">
        <v>28</v>
      </c>
      <c r="D5" t="s">
        <v>16</v>
      </c>
      <c r="E5" s="6">
        <v>27</v>
      </c>
      <c r="F5" t="s">
        <v>29</v>
      </c>
      <c r="G5">
        <f>SUM(E5:E7)</f>
        <v>33</v>
      </c>
      <c r="H5" s="5">
        <f>IFERROR(E5/(E5+E7),"")</f>
        <v>0.93103448275862066</v>
      </c>
      <c r="I5" s="5">
        <f>IFERROR((E5+E6)/(G5),0)</f>
        <v>0.93939393939393945</v>
      </c>
      <c r="J5" s="5">
        <v>0.9</v>
      </c>
      <c r="K5" t="s">
        <v>18</v>
      </c>
      <c r="L5" t="s">
        <v>30</v>
      </c>
      <c r="M5">
        <f>IF(K5="Y",(E5+E7),E5)</f>
        <v>27</v>
      </c>
      <c r="N5" s="1">
        <v>45930</v>
      </c>
      <c r="O5" s="5">
        <f t="shared" si="0"/>
        <v>0.81818181818181823</v>
      </c>
    </row>
    <row r="6" spans="1:15" x14ac:dyDescent="0.25">
      <c r="A6">
        <v>2024</v>
      </c>
      <c r="B6" t="s">
        <v>14</v>
      </c>
      <c r="C6" s="3" t="s">
        <v>28</v>
      </c>
      <c r="D6" t="s">
        <v>19</v>
      </c>
      <c r="E6" s="6">
        <v>4</v>
      </c>
      <c r="F6" t="s">
        <v>29</v>
      </c>
      <c r="G6">
        <f>SUM(E5:E7)</f>
        <v>33</v>
      </c>
      <c r="H6" s="5">
        <f>IFERROR(E5/(E5+E7),"")</f>
        <v>0.93103448275862066</v>
      </c>
      <c r="I6" s="5">
        <f>IFERROR((E5+E6)/(G5),0)</f>
        <v>0.93939393939393945</v>
      </c>
      <c r="J6" s="5">
        <v>0.9</v>
      </c>
      <c r="K6" t="s">
        <v>18</v>
      </c>
      <c r="L6" t="s">
        <v>30</v>
      </c>
      <c r="M6">
        <f>IF(K5="Y",(E5+E7),E5)</f>
        <v>27</v>
      </c>
      <c r="N6" s="1">
        <v>45930</v>
      </c>
      <c r="O6" s="5">
        <f t="shared" si="0"/>
        <v>0.12121212121212122</v>
      </c>
    </row>
    <row r="7" spans="1:15" x14ac:dyDescent="0.25">
      <c r="A7">
        <v>2024</v>
      </c>
      <c r="B7" t="s">
        <v>14</v>
      </c>
      <c r="C7" s="3" t="s">
        <v>28</v>
      </c>
      <c r="D7" t="s">
        <v>20</v>
      </c>
      <c r="E7" s="6">
        <v>2</v>
      </c>
      <c r="F7" t="s">
        <v>29</v>
      </c>
      <c r="G7">
        <f>SUM(E5:E7)</f>
        <v>33</v>
      </c>
      <c r="H7" s="5">
        <f>IFERROR(E5/(E5+E7),"")</f>
        <v>0.93103448275862066</v>
      </c>
      <c r="I7" s="5">
        <f>IFERROR((E5+E6)/(G5),0)</f>
        <v>0.93939393939393945</v>
      </c>
      <c r="J7" s="5">
        <v>0.9</v>
      </c>
      <c r="K7" t="s">
        <v>18</v>
      </c>
      <c r="L7" t="s">
        <v>30</v>
      </c>
      <c r="M7">
        <f>IF(K5="Y",(E5+E7),E5)</f>
        <v>27</v>
      </c>
      <c r="N7" s="1">
        <v>45930</v>
      </c>
      <c r="O7" s="5">
        <f t="shared" si="0"/>
        <v>6.0606060606060608E-2</v>
      </c>
    </row>
    <row r="8" spans="1:15" x14ac:dyDescent="0.25">
      <c r="A8">
        <v>2024</v>
      </c>
      <c r="B8" t="s">
        <v>14</v>
      </c>
      <c r="C8" s="3" t="s">
        <v>27</v>
      </c>
      <c r="D8" t="s">
        <v>16</v>
      </c>
      <c r="E8" s="6">
        <v>9</v>
      </c>
      <c r="F8" t="s">
        <v>23</v>
      </c>
      <c r="G8">
        <f>SUM(E8:E10)</f>
        <v>9</v>
      </c>
      <c r="H8" s="5">
        <f>IFERROR(E8/(E8+E10),"")</f>
        <v>1</v>
      </c>
      <c r="I8" s="5">
        <f>IFERROR((E8+E9)/(G8),0)</f>
        <v>1</v>
      </c>
      <c r="J8" s="5">
        <v>0.9</v>
      </c>
      <c r="K8" t="s">
        <v>18</v>
      </c>
      <c r="L8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>
        <f>IF(K8="Y",(E8+E10),E8)</f>
        <v>9</v>
      </c>
      <c r="N8" s="1">
        <v>45930</v>
      </c>
      <c r="O8" s="5">
        <f t="shared" si="0"/>
        <v>1</v>
      </c>
    </row>
    <row r="9" spans="1:15" x14ac:dyDescent="0.25">
      <c r="A9">
        <v>2024</v>
      </c>
      <c r="B9" t="s">
        <v>14</v>
      </c>
      <c r="C9" s="3" t="s">
        <v>27</v>
      </c>
      <c r="D9" t="s">
        <v>19</v>
      </c>
      <c r="E9" s="6">
        <v>0</v>
      </c>
      <c r="F9" t="s">
        <v>23</v>
      </c>
      <c r="G9">
        <f>SUM(E8:E10)</f>
        <v>9</v>
      </c>
      <c r="H9" s="5">
        <f>IFERROR(E8/(E8+E10),"")</f>
        <v>1</v>
      </c>
      <c r="I9" s="5">
        <f>IFERROR((E8+E9)/(G8),0)</f>
        <v>1</v>
      </c>
      <c r="J9" s="5">
        <v>0.9</v>
      </c>
      <c r="K9" t="s">
        <v>18</v>
      </c>
      <c r="L9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>
        <f>IF(K8="Y",(E8+E10),E8)</f>
        <v>9</v>
      </c>
      <c r="N9" s="1">
        <v>45930</v>
      </c>
      <c r="O9" s="5">
        <f t="shared" si="0"/>
        <v>0</v>
      </c>
    </row>
    <row r="10" spans="1:15" x14ac:dyDescent="0.25">
      <c r="A10">
        <v>2024</v>
      </c>
      <c r="B10" t="s">
        <v>14</v>
      </c>
      <c r="C10" s="3" t="s">
        <v>27</v>
      </c>
      <c r="D10" t="s">
        <v>20</v>
      </c>
      <c r="E10" s="6">
        <v>0</v>
      </c>
      <c r="F10" t="s">
        <v>23</v>
      </c>
      <c r="G10">
        <f>SUM(E8:E10)</f>
        <v>9</v>
      </c>
      <c r="H10" s="5">
        <f>IFERROR(E8/(E8+E10),"")</f>
        <v>1</v>
      </c>
      <c r="I10" s="5">
        <f>IFERROR((E8+E9)/(G8),0)</f>
        <v>1</v>
      </c>
      <c r="J10" s="5">
        <v>0.9</v>
      </c>
      <c r="K10" t="s">
        <v>18</v>
      </c>
      <c r="L10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>
        <f>IF(K8="Y",(E8+E10),E8)</f>
        <v>9</v>
      </c>
      <c r="N10" s="1">
        <v>45930</v>
      </c>
      <c r="O10" s="5">
        <f t="shared" si="0"/>
        <v>0</v>
      </c>
    </row>
    <row r="11" spans="1:15" x14ac:dyDescent="0.25">
      <c r="A11">
        <v>2024</v>
      </c>
      <c r="B11" t="s">
        <v>14</v>
      </c>
      <c r="C11" s="3" t="s">
        <v>31</v>
      </c>
      <c r="D11" t="s">
        <v>16</v>
      </c>
      <c r="E11" s="6">
        <v>46</v>
      </c>
      <c r="F11" t="s">
        <v>29</v>
      </c>
      <c r="G11">
        <f>SUM(E11:E13)</f>
        <v>47</v>
      </c>
      <c r="H11" s="5">
        <f>IFERROR(E11/(E11+E13),"")</f>
        <v>0.97872340425531912</v>
      </c>
      <c r="I11" s="5">
        <f>IFERROR((E11+E12)/(G11),0)</f>
        <v>0.97872340425531912</v>
      </c>
      <c r="J11" s="5">
        <v>0.9</v>
      </c>
      <c r="K11" t="s">
        <v>18</v>
      </c>
      <c r="L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>
        <f>IF(K11="Y",(E11+E13),E11)</f>
        <v>46</v>
      </c>
      <c r="N11" s="1">
        <v>45930</v>
      </c>
      <c r="O11" s="5">
        <f t="shared" si="0"/>
        <v>0.97872340425531912</v>
      </c>
    </row>
    <row r="12" spans="1:15" x14ac:dyDescent="0.25">
      <c r="A12">
        <v>2024</v>
      </c>
      <c r="B12" t="s">
        <v>14</v>
      </c>
      <c r="C12" s="3" t="s">
        <v>31</v>
      </c>
      <c r="D12" t="s">
        <v>19</v>
      </c>
      <c r="E12" s="6">
        <v>0</v>
      </c>
      <c r="F12" t="s">
        <v>29</v>
      </c>
      <c r="G12">
        <f>SUM(E11:E13)</f>
        <v>47</v>
      </c>
      <c r="H12" s="5">
        <f>IFERROR(E11/(E11+E13),"")</f>
        <v>0.97872340425531912</v>
      </c>
      <c r="I12" s="5">
        <f>IFERROR((E11+E12)/(G11),0)</f>
        <v>0.97872340425531912</v>
      </c>
      <c r="J12" s="5">
        <v>0.9</v>
      </c>
      <c r="K12" t="s">
        <v>18</v>
      </c>
      <c r="L12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>
        <f>IF(K11="Y",(E11+E13),E11)</f>
        <v>46</v>
      </c>
      <c r="N12" s="1">
        <v>45930</v>
      </c>
      <c r="O12" s="5">
        <f t="shared" si="0"/>
        <v>0</v>
      </c>
    </row>
    <row r="13" spans="1:15" x14ac:dyDescent="0.25">
      <c r="A13">
        <v>2024</v>
      </c>
      <c r="B13" t="s">
        <v>14</v>
      </c>
      <c r="C13" s="3" t="s">
        <v>31</v>
      </c>
      <c r="D13" t="s">
        <v>20</v>
      </c>
      <c r="E13" s="6">
        <v>1</v>
      </c>
      <c r="F13" t="s">
        <v>29</v>
      </c>
      <c r="G13">
        <f>SUM(E11:E13)</f>
        <v>47</v>
      </c>
      <c r="H13" s="5">
        <f>IFERROR(E11/(E11+E13),"")</f>
        <v>0.97872340425531912</v>
      </c>
      <c r="I13" s="5">
        <f>IFERROR((E11+E12)/(G11),0)</f>
        <v>0.97872340425531912</v>
      </c>
      <c r="J13" s="5">
        <v>0.9</v>
      </c>
      <c r="K13" t="s">
        <v>18</v>
      </c>
      <c r="L13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>
        <f>IF(K11="Y",(E11+E13),E11)</f>
        <v>46</v>
      </c>
      <c r="N13" s="1">
        <v>45930</v>
      </c>
      <c r="O13" s="5">
        <f t="shared" si="0"/>
        <v>2.1276595744680851E-2</v>
      </c>
    </row>
    <row r="14" spans="1:15" x14ac:dyDescent="0.25">
      <c r="A14">
        <v>2024</v>
      </c>
      <c r="B14" t="s">
        <v>14</v>
      </c>
      <c r="C14" s="3" t="s">
        <v>21</v>
      </c>
      <c r="D14" t="s">
        <v>16</v>
      </c>
      <c r="E14" s="6">
        <v>51</v>
      </c>
      <c r="F14" t="s">
        <v>17</v>
      </c>
      <c r="G14">
        <f>SUM(E14:E16)</f>
        <v>53</v>
      </c>
      <c r="H14" s="5">
        <f>IFERROR(E14/(E14+E16),"")</f>
        <v>0.96226415094339623</v>
      </c>
      <c r="I14" s="5">
        <f>IFERROR(IF(G14&gt;0,(E14+E15)/(G14),""),0)</f>
        <v>0.96226415094339623</v>
      </c>
      <c r="J14" s="5">
        <v>0.9</v>
      </c>
      <c r="K14" t="s">
        <v>18</v>
      </c>
      <c r="L14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4">
        <f>IF(K14="Y",(E14+E16),E14)</f>
        <v>51</v>
      </c>
      <c r="N14" s="1">
        <v>45930</v>
      </c>
      <c r="O14" s="5">
        <f t="shared" si="0"/>
        <v>0.96226415094339623</v>
      </c>
    </row>
    <row r="15" spans="1:15" x14ac:dyDescent="0.25">
      <c r="A15">
        <v>2024</v>
      </c>
      <c r="B15" t="s">
        <v>14</v>
      </c>
      <c r="C15" s="3" t="s">
        <v>21</v>
      </c>
      <c r="D15" t="s">
        <v>19</v>
      </c>
      <c r="E15" s="6">
        <v>0</v>
      </c>
      <c r="F15" t="s">
        <v>17</v>
      </c>
      <c r="G15">
        <f>SUM(E14:E16)</f>
        <v>53</v>
      </c>
      <c r="H15" s="5">
        <f>IFERROR(E14/(E14+E16),"")</f>
        <v>0.96226415094339623</v>
      </c>
      <c r="I15" s="5">
        <f>IFERROR(IF(G14&gt;0,(E14+E15)/(G14),""),0)</f>
        <v>0.96226415094339623</v>
      </c>
      <c r="J15" s="5">
        <v>0.9</v>
      </c>
      <c r="K15" t="s">
        <v>18</v>
      </c>
      <c r="L15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5">
        <f>IF(K14="Y",(E14+E16),E14)</f>
        <v>51</v>
      </c>
      <c r="N15" s="1">
        <v>45930</v>
      </c>
      <c r="O15" s="5">
        <f t="shared" si="0"/>
        <v>0</v>
      </c>
    </row>
    <row r="16" spans="1:15" x14ac:dyDescent="0.25">
      <c r="A16">
        <v>2024</v>
      </c>
      <c r="B16" t="s">
        <v>14</v>
      </c>
      <c r="C16" s="3" t="s">
        <v>21</v>
      </c>
      <c r="D16" t="s">
        <v>20</v>
      </c>
      <c r="E16" s="6">
        <v>2</v>
      </c>
      <c r="F16" t="s">
        <v>17</v>
      </c>
      <c r="G16">
        <f>SUM(E14:E16)</f>
        <v>53</v>
      </c>
      <c r="H16" s="5">
        <f>IFERROR(E14/(E14+E16),"")</f>
        <v>0.96226415094339623</v>
      </c>
      <c r="I16" s="5">
        <f>IFERROR(IF(G14&gt;0,(E14+E15)/(G14),""),0)</f>
        <v>0.96226415094339623</v>
      </c>
      <c r="J16" s="5">
        <v>0.9</v>
      </c>
      <c r="K16" t="s">
        <v>18</v>
      </c>
      <c r="L16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6">
        <f>IF(K14="Y",(E14+E16),E14)</f>
        <v>51</v>
      </c>
      <c r="N16" s="1">
        <v>45930</v>
      </c>
      <c r="O16" s="5">
        <f t="shared" si="0"/>
        <v>3.7735849056603772E-2</v>
      </c>
    </row>
    <row r="17" spans="1:15" x14ac:dyDescent="0.25">
      <c r="A17">
        <v>2024</v>
      </c>
      <c r="B17" t="s">
        <v>14</v>
      </c>
      <c r="C17" s="3" t="s">
        <v>32</v>
      </c>
      <c r="D17" t="s">
        <v>16</v>
      </c>
      <c r="E17" s="6">
        <v>86</v>
      </c>
      <c r="F17" t="s">
        <v>23</v>
      </c>
      <c r="G17">
        <f>SUM(E17:E19)</f>
        <v>90</v>
      </c>
      <c r="H17" s="5">
        <f>IFERROR(E17/(E17+E19),"")</f>
        <v>0.9555555555555556</v>
      </c>
      <c r="I17" s="5">
        <f>IFERROR((E17+E18)/(G17),0)</f>
        <v>0.9555555555555556</v>
      </c>
      <c r="J17" s="5">
        <v>0.9</v>
      </c>
      <c r="K17" t="s">
        <v>18</v>
      </c>
      <c r="L17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7">
        <f>IF(K17="Y",(E17+E19),E17)</f>
        <v>86</v>
      </c>
      <c r="N17" s="1">
        <v>45930</v>
      </c>
      <c r="O17" s="5">
        <f t="shared" si="0"/>
        <v>0.9555555555555556</v>
      </c>
    </row>
    <row r="18" spans="1:15" x14ac:dyDescent="0.25">
      <c r="A18">
        <v>2024</v>
      </c>
      <c r="B18" t="s">
        <v>14</v>
      </c>
      <c r="C18" s="3" t="s">
        <v>32</v>
      </c>
      <c r="D18" t="s">
        <v>19</v>
      </c>
      <c r="E18" s="6">
        <v>0</v>
      </c>
      <c r="F18" t="s">
        <v>23</v>
      </c>
      <c r="G18">
        <f>SUM(E17:E19)</f>
        <v>90</v>
      </c>
      <c r="H18" s="5">
        <f>IFERROR(E17/(E17+E19),"")</f>
        <v>0.9555555555555556</v>
      </c>
      <c r="I18" s="5">
        <f>IFERROR((E17+E18)/(G17),0)</f>
        <v>0.9555555555555556</v>
      </c>
      <c r="J18" s="5">
        <v>0.9</v>
      </c>
      <c r="K18" t="s">
        <v>18</v>
      </c>
      <c r="L18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8">
        <f>IF(K17="Y",(E17+E19),E17)</f>
        <v>86</v>
      </c>
      <c r="N18" s="1">
        <v>45930</v>
      </c>
      <c r="O18" s="5">
        <f t="shared" si="0"/>
        <v>0</v>
      </c>
    </row>
    <row r="19" spans="1:15" x14ac:dyDescent="0.25">
      <c r="A19">
        <v>2024</v>
      </c>
      <c r="B19" t="s">
        <v>14</v>
      </c>
      <c r="C19" s="3" t="s">
        <v>32</v>
      </c>
      <c r="D19" t="s">
        <v>20</v>
      </c>
      <c r="E19" s="6">
        <v>4</v>
      </c>
      <c r="F19" t="s">
        <v>23</v>
      </c>
      <c r="G19">
        <f>SUM(E17:E19)</f>
        <v>90</v>
      </c>
      <c r="H19" s="5">
        <f>IFERROR(E17/(E17+E19),"")</f>
        <v>0.9555555555555556</v>
      </c>
      <c r="I19" s="5">
        <f>IFERROR((E17+E18)/(G17),0)</f>
        <v>0.9555555555555556</v>
      </c>
      <c r="J19" s="5">
        <v>0.9</v>
      </c>
      <c r="K19" t="s">
        <v>18</v>
      </c>
      <c r="L19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9">
        <f>IF(K17="Y",(E17+E19),E17)</f>
        <v>86</v>
      </c>
      <c r="N19" s="1">
        <v>45930</v>
      </c>
      <c r="O19" s="5">
        <f t="shared" si="0"/>
        <v>4.4444444444444446E-2</v>
      </c>
    </row>
    <row r="20" spans="1:15" x14ac:dyDescent="0.25">
      <c r="A20">
        <v>2024</v>
      </c>
      <c r="B20" t="s">
        <v>14</v>
      </c>
      <c r="C20" s="3" t="s">
        <v>33</v>
      </c>
      <c r="D20" t="s">
        <v>16</v>
      </c>
      <c r="E20" s="6">
        <v>197</v>
      </c>
      <c r="F20" t="s">
        <v>29</v>
      </c>
      <c r="G20">
        <f>SUM(E20:E22)</f>
        <v>207</v>
      </c>
      <c r="H20" s="5">
        <f>IFERROR(E20/(E20+E22),"")</f>
        <v>0.95169082125603865</v>
      </c>
      <c r="I20" s="5">
        <f>IFERROR((E20+E21)/(G20),0)</f>
        <v>0.95169082125603865</v>
      </c>
      <c r="J20" s="5">
        <v>0.9</v>
      </c>
      <c r="K20" t="s">
        <v>18</v>
      </c>
      <c r="L20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0">
        <f>IF(K20="Y",(E20+E22),E20)</f>
        <v>197</v>
      </c>
      <c r="N20" s="1">
        <v>45930</v>
      </c>
      <c r="O20" s="5">
        <f t="shared" si="0"/>
        <v>0.95169082125603865</v>
      </c>
    </row>
    <row r="21" spans="1:15" x14ac:dyDescent="0.25">
      <c r="A21">
        <v>2024</v>
      </c>
      <c r="B21" t="s">
        <v>14</v>
      </c>
      <c r="C21" s="3" t="s">
        <v>33</v>
      </c>
      <c r="D21" t="s">
        <v>19</v>
      </c>
      <c r="E21" s="6">
        <v>0</v>
      </c>
      <c r="F21" t="s">
        <v>29</v>
      </c>
      <c r="G21">
        <f>SUM(E20:E22)</f>
        <v>207</v>
      </c>
      <c r="H21" s="5">
        <f>IFERROR(E20/(E20+E22),"")</f>
        <v>0.95169082125603865</v>
      </c>
      <c r="I21" s="5">
        <f>IFERROR((E20+E21)/(G20),0)</f>
        <v>0.95169082125603865</v>
      </c>
      <c r="J21" s="5">
        <v>0.9</v>
      </c>
      <c r="K21" t="s">
        <v>18</v>
      </c>
      <c r="L2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1">
        <f>IF(K20="Y",(E20+E22),E20)</f>
        <v>197</v>
      </c>
      <c r="N21" s="1">
        <v>45930</v>
      </c>
      <c r="O21" s="5">
        <f t="shared" si="0"/>
        <v>0</v>
      </c>
    </row>
    <row r="22" spans="1:15" x14ac:dyDescent="0.25">
      <c r="A22">
        <v>2024</v>
      </c>
      <c r="B22" t="s">
        <v>14</v>
      </c>
      <c r="C22" s="3" t="s">
        <v>33</v>
      </c>
      <c r="D22" t="s">
        <v>20</v>
      </c>
      <c r="E22" s="6">
        <v>10</v>
      </c>
      <c r="F22" t="s">
        <v>29</v>
      </c>
      <c r="G22">
        <f>SUM(E20:E22)</f>
        <v>207</v>
      </c>
      <c r="H22" s="5">
        <f>IFERROR(E20/(E20+E22),"")</f>
        <v>0.95169082125603865</v>
      </c>
      <c r="I22" s="5">
        <f>IFERROR((E20+E21)/(G20),0)</f>
        <v>0.95169082125603865</v>
      </c>
      <c r="J22" s="5">
        <v>0.9</v>
      </c>
      <c r="K22" t="s">
        <v>18</v>
      </c>
      <c r="L22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2">
        <f>IF(K20="Y",(E20+E22),E20)</f>
        <v>197</v>
      </c>
      <c r="N22" s="1">
        <v>45930</v>
      </c>
      <c r="O22" s="5">
        <f t="shared" si="0"/>
        <v>4.8309178743961352E-2</v>
      </c>
    </row>
    <row r="23" spans="1:15" x14ac:dyDescent="0.25">
      <c r="A23">
        <v>2024</v>
      </c>
      <c r="B23" t="s">
        <v>14</v>
      </c>
      <c r="C23" s="3" t="s">
        <v>15</v>
      </c>
      <c r="D23" t="s">
        <v>16</v>
      </c>
      <c r="E23" s="6">
        <v>9</v>
      </c>
      <c r="F23" t="s">
        <v>17</v>
      </c>
      <c r="G23">
        <f>SUM(E23:E25)</f>
        <v>9</v>
      </c>
      <c r="H23" s="5">
        <f>IFERROR(E23/(E23+E25),"")</f>
        <v>1</v>
      </c>
      <c r="I23" s="5">
        <f>IFERROR(IF(G23&gt;0,(E23+E24)/(G23),""),0)</f>
        <v>1</v>
      </c>
      <c r="J23" s="5">
        <v>0.9</v>
      </c>
      <c r="K23" t="s">
        <v>18</v>
      </c>
      <c r="L23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3">
        <f>IF(K23="Y",(E23+E25),E23)</f>
        <v>9</v>
      </c>
      <c r="N23" s="1">
        <v>45930</v>
      </c>
      <c r="O23" s="5">
        <f t="shared" si="0"/>
        <v>1</v>
      </c>
    </row>
    <row r="24" spans="1:15" x14ac:dyDescent="0.25">
      <c r="A24">
        <v>2024</v>
      </c>
      <c r="B24" t="s">
        <v>14</v>
      </c>
      <c r="C24" s="3" t="s">
        <v>15</v>
      </c>
      <c r="D24" t="s">
        <v>19</v>
      </c>
      <c r="E24" s="6">
        <v>0</v>
      </c>
      <c r="F24" t="s">
        <v>17</v>
      </c>
      <c r="G24">
        <f>SUM(E23:E25)</f>
        <v>9</v>
      </c>
      <c r="H24" s="5">
        <f>IFERROR(E23/(E23+E25),"")</f>
        <v>1</v>
      </c>
      <c r="I24" s="5">
        <f>IFERROR(IF(G23&gt;0,(E23+E24)/(G23),""),0)</f>
        <v>1</v>
      </c>
      <c r="J24" s="5">
        <v>0.9</v>
      </c>
      <c r="K24" t="s">
        <v>18</v>
      </c>
      <c r="L24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4">
        <f>IF(K23="Y",(E23+E25),E23)</f>
        <v>9</v>
      </c>
      <c r="N24" s="1">
        <v>45930</v>
      </c>
      <c r="O24" s="5">
        <f t="shared" si="0"/>
        <v>0</v>
      </c>
    </row>
    <row r="25" spans="1:15" x14ac:dyDescent="0.25">
      <c r="A25">
        <v>2024</v>
      </c>
      <c r="B25" t="s">
        <v>14</v>
      </c>
      <c r="C25" s="3" t="s">
        <v>15</v>
      </c>
      <c r="D25" t="s">
        <v>20</v>
      </c>
      <c r="E25" s="6">
        <v>0</v>
      </c>
      <c r="F25" t="s">
        <v>17</v>
      </c>
      <c r="G25">
        <f>SUM(E23:E25)</f>
        <v>9</v>
      </c>
      <c r="H25" s="5">
        <f>IFERROR(E23/(E23+E25),"")</f>
        <v>1</v>
      </c>
      <c r="I25" s="5">
        <f>IFERROR(IF(G23&gt;0,(E23+E24)/(G23),""),0)</f>
        <v>1</v>
      </c>
      <c r="J25" s="5">
        <v>0.9</v>
      </c>
      <c r="K25" t="s">
        <v>18</v>
      </c>
      <c r="L25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5">
        <f>IF(K23="Y",(E23+E25),E23)</f>
        <v>9</v>
      </c>
      <c r="N25" s="1">
        <v>45930</v>
      </c>
      <c r="O25" s="5">
        <f t="shared" si="0"/>
        <v>0</v>
      </c>
    </row>
    <row r="26" spans="1:15" x14ac:dyDescent="0.25">
      <c r="A26">
        <v>2024</v>
      </c>
      <c r="B26" t="s">
        <v>14</v>
      </c>
      <c r="C26" s="3" t="s">
        <v>24</v>
      </c>
      <c r="D26" t="s">
        <v>16</v>
      </c>
      <c r="E26" s="6">
        <v>1363</v>
      </c>
      <c r="F26" t="s">
        <v>25</v>
      </c>
      <c r="G26">
        <f>SUM(E26:E28)</f>
        <v>1411</v>
      </c>
      <c r="H26" s="5">
        <f>IFERROR(E26/(E26+E28),"")</f>
        <v>0.96598157335223245</v>
      </c>
      <c r="I26" s="5">
        <f>IFERROR((E26+E27)/(G26),0)</f>
        <v>0.96598157335223245</v>
      </c>
      <c r="J26" s="5">
        <v>0.9</v>
      </c>
      <c r="K26" t="s">
        <v>18</v>
      </c>
      <c r="L26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6">
        <f>IF(K26="Y",(E26+E28),E26)</f>
        <v>1363</v>
      </c>
      <c r="N26" s="1">
        <v>45930</v>
      </c>
      <c r="O26" s="5">
        <f t="shared" si="0"/>
        <v>0.96598157335223245</v>
      </c>
    </row>
    <row r="27" spans="1:15" x14ac:dyDescent="0.25">
      <c r="A27">
        <v>2024</v>
      </c>
      <c r="B27" t="s">
        <v>14</v>
      </c>
      <c r="C27" s="3" t="s">
        <v>24</v>
      </c>
      <c r="D27" t="s">
        <v>19</v>
      </c>
      <c r="E27" s="6">
        <v>0</v>
      </c>
      <c r="F27" t="s">
        <v>25</v>
      </c>
      <c r="G27">
        <f>SUM(E26:E28)</f>
        <v>1411</v>
      </c>
      <c r="H27" s="5">
        <f>IFERROR(E26/(E26+E28),"")</f>
        <v>0.96598157335223245</v>
      </c>
      <c r="I27" s="5">
        <f>IFERROR((E26+E27)/(G26),0)</f>
        <v>0.96598157335223245</v>
      </c>
      <c r="J27" s="5">
        <v>0.9</v>
      </c>
      <c r="K27" t="s">
        <v>18</v>
      </c>
      <c r="L27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7">
        <f>IF(K26="Y",(E26+E28),E26)</f>
        <v>1363</v>
      </c>
      <c r="N27" s="1">
        <v>45930</v>
      </c>
      <c r="O27" s="5">
        <f t="shared" si="0"/>
        <v>0</v>
      </c>
    </row>
    <row r="28" spans="1:15" x14ac:dyDescent="0.25">
      <c r="A28">
        <v>2024</v>
      </c>
      <c r="B28" t="s">
        <v>14</v>
      </c>
      <c r="C28" s="3" t="s">
        <v>24</v>
      </c>
      <c r="D28" t="s">
        <v>20</v>
      </c>
      <c r="E28" s="6">
        <v>48</v>
      </c>
      <c r="F28" t="s">
        <v>25</v>
      </c>
      <c r="G28">
        <f>SUM(E26:E28)</f>
        <v>1411</v>
      </c>
      <c r="H28" s="5">
        <f>IFERROR(E26/(E26+E28),"")</f>
        <v>0.96598157335223245</v>
      </c>
      <c r="I28" s="5">
        <f>IFERROR((E26+E27)/(G26),0)</f>
        <v>0.96598157335223245</v>
      </c>
      <c r="J28" s="5">
        <v>0.9</v>
      </c>
      <c r="K28" t="s">
        <v>18</v>
      </c>
      <c r="L28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8">
        <f>IF(K26="Y",(E26+E28),E26)</f>
        <v>1363</v>
      </c>
      <c r="N28" s="1">
        <v>45930</v>
      </c>
      <c r="O28" s="5">
        <f t="shared" si="0"/>
        <v>3.4018426647767538E-2</v>
      </c>
    </row>
    <row r="29" spans="1:15" x14ac:dyDescent="0.25">
      <c r="A29">
        <v>2024</v>
      </c>
      <c r="B29" t="s">
        <v>14</v>
      </c>
      <c r="C29" s="3" t="s">
        <v>22</v>
      </c>
      <c r="D29" t="s">
        <v>16</v>
      </c>
      <c r="E29" s="6">
        <v>1759</v>
      </c>
      <c r="F29" t="s">
        <v>23</v>
      </c>
      <c r="G29">
        <f>SUM(E29:E31)</f>
        <v>1796</v>
      </c>
      <c r="H29" s="5">
        <f>IFERROR(E29/(E29+E31),"")</f>
        <v>0.97939866369710471</v>
      </c>
      <c r="I29" s="5">
        <f>IFERROR((E29+E30)/(G29),0)</f>
        <v>0.97939866369710471</v>
      </c>
      <c r="J29" s="5">
        <v>0.9</v>
      </c>
      <c r="K29" t="s">
        <v>18</v>
      </c>
      <c r="L29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29">
        <f>IF(K29="Y",(E29+E31),E29)</f>
        <v>1759</v>
      </c>
      <c r="N29" s="1">
        <v>45930</v>
      </c>
      <c r="O29" s="5">
        <f t="shared" si="0"/>
        <v>0.97939866369710471</v>
      </c>
    </row>
    <row r="30" spans="1:15" x14ac:dyDescent="0.25">
      <c r="A30">
        <v>2024</v>
      </c>
      <c r="B30" t="s">
        <v>14</v>
      </c>
      <c r="C30" s="3" t="s">
        <v>22</v>
      </c>
      <c r="D30" t="s">
        <v>19</v>
      </c>
      <c r="E30" s="6">
        <v>0</v>
      </c>
      <c r="F30" t="s">
        <v>23</v>
      </c>
      <c r="G30">
        <f>SUM(E29:E31)</f>
        <v>1796</v>
      </c>
      <c r="H30" s="5">
        <f>IFERROR(E29/(E29+E31),"")</f>
        <v>0.97939866369710471</v>
      </c>
      <c r="I30" s="5">
        <f>IFERROR((E29+E30)/(G29),0)</f>
        <v>0.97939866369710471</v>
      </c>
      <c r="J30" s="5">
        <v>0.9</v>
      </c>
      <c r="K30" t="s">
        <v>18</v>
      </c>
      <c r="L30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30">
        <f>IF(K29="Y",(E29+E31),E29)</f>
        <v>1759</v>
      </c>
      <c r="N30" s="1">
        <v>45930</v>
      </c>
      <c r="O30" s="5">
        <f t="shared" si="0"/>
        <v>0</v>
      </c>
    </row>
    <row r="31" spans="1:15" x14ac:dyDescent="0.25">
      <c r="A31">
        <v>2024</v>
      </c>
      <c r="B31" t="s">
        <v>14</v>
      </c>
      <c r="C31" s="3" t="s">
        <v>22</v>
      </c>
      <c r="D31" t="s">
        <v>20</v>
      </c>
      <c r="E31" s="6">
        <v>37</v>
      </c>
      <c r="F31" t="s">
        <v>23</v>
      </c>
      <c r="G31">
        <f>SUM(E29:E31)</f>
        <v>1796</v>
      </c>
      <c r="H31" s="5">
        <f>IFERROR(E29/(E29+E31),"")</f>
        <v>0.97939866369710471</v>
      </c>
      <c r="I31" s="5">
        <f>IFERROR((E29+E30)/(G29),0)</f>
        <v>0.97939866369710471</v>
      </c>
      <c r="J31" s="5">
        <v>0.9</v>
      </c>
      <c r="K31" t="s">
        <v>18</v>
      </c>
      <c r="L31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31">
        <f>IF(K29="Y",(E29+E31),E29)</f>
        <v>1759</v>
      </c>
      <c r="N31" s="1">
        <v>45930</v>
      </c>
      <c r="O31" s="5">
        <f t="shared" si="0"/>
        <v>2.0601336302895321E-2</v>
      </c>
    </row>
    <row r="32" spans="1:15" x14ac:dyDescent="0.25">
      <c r="A32">
        <v>2025</v>
      </c>
      <c r="B32" t="s">
        <v>14</v>
      </c>
      <c r="C32" s="3" t="s">
        <v>26</v>
      </c>
      <c r="D32" t="s">
        <v>16</v>
      </c>
      <c r="E32" s="6">
        <v>18</v>
      </c>
      <c r="F32" t="s">
        <v>23</v>
      </c>
      <c r="G32">
        <f>SUM(E32:E34)</f>
        <v>45</v>
      </c>
      <c r="H32" s="5">
        <f>IFERROR(E32/(E32+E34),"")</f>
        <v>1</v>
      </c>
      <c r="I32" s="5">
        <f>IFERROR((E32+E33)/(G32),0)</f>
        <v>1</v>
      </c>
      <c r="J32" s="5">
        <v>0.9</v>
      </c>
      <c r="K32" t="s">
        <v>34</v>
      </c>
      <c r="L32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Currently Meeting, Pending</v>
      </c>
      <c r="M32">
        <f>IF(K32="Y",(E32+E34),E32)</f>
        <v>18</v>
      </c>
      <c r="N32" s="1">
        <v>45930</v>
      </c>
      <c r="O32" s="5">
        <f t="shared" si="0"/>
        <v>0.4</v>
      </c>
    </row>
    <row r="33" spans="1:15" x14ac:dyDescent="0.25">
      <c r="A33">
        <v>2025</v>
      </c>
      <c r="B33" t="s">
        <v>14</v>
      </c>
      <c r="C33" s="3" t="s">
        <v>26</v>
      </c>
      <c r="D33" t="s">
        <v>19</v>
      </c>
      <c r="E33" s="6">
        <f>21+6</f>
        <v>27</v>
      </c>
      <c r="F33" t="s">
        <v>23</v>
      </c>
      <c r="G33">
        <f>SUM(E32:E34)</f>
        <v>45</v>
      </c>
      <c r="H33" s="5">
        <f>IFERROR(E32/(E32+E34),"")</f>
        <v>1</v>
      </c>
      <c r="I33" s="5">
        <f>IFERROR((E32+E33)/(G32),0)</f>
        <v>1</v>
      </c>
      <c r="J33" s="5">
        <v>0.9</v>
      </c>
      <c r="K33" t="s">
        <v>34</v>
      </c>
      <c r="L33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Currently Meeting, Pending</v>
      </c>
      <c r="M33">
        <f>IF(K32="Y",(E32+E34),E32)</f>
        <v>18</v>
      </c>
      <c r="N33" s="1">
        <v>45930</v>
      </c>
      <c r="O33" s="5">
        <f t="shared" si="0"/>
        <v>0.6</v>
      </c>
    </row>
    <row r="34" spans="1:15" x14ac:dyDescent="0.25">
      <c r="A34">
        <v>2025</v>
      </c>
      <c r="B34" t="s">
        <v>14</v>
      </c>
      <c r="C34" s="3" t="s">
        <v>26</v>
      </c>
      <c r="D34" t="s">
        <v>20</v>
      </c>
      <c r="E34" s="6">
        <v>0</v>
      </c>
      <c r="F34" t="s">
        <v>23</v>
      </c>
      <c r="G34">
        <f>SUM(E32:E34)</f>
        <v>45</v>
      </c>
      <c r="H34" s="5">
        <f>IFERROR(E32/(E32+E34),"")</f>
        <v>1</v>
      </c>
      <c r="I34" s="5">
        <f>IFERROR((E32+E33)/(G32),0)</f>
        <v>1</v>
      </c>
      <c r="J34" s="5">
        <v>0.9</v>
      </c>
      <c r="K34" t="s">
        <v>34</v>
      </c>
      <c r="L34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Currently Meeting, Pending</v>
      </c>
      <c r="M34">
        <f>IF(K32="Y",(E32+E34),E32)</f>
        <v>18</v>
      </c>
      <c r="N34" s="1">
        <v>45930</v>
      </c>
      <c r="O34" s="5">
        <f t="shared" ref="O34:O61" si="1">IFERROR(E34/G34,0)</f>
        <v>0</v>
      </c>
    </row>
    <row r="35" spans="1:15" x14ac:dyDescent="0.25">
      <c r="A35">
        <v>2025</v>
      </c>
      <c r="B35" t="s">
        <v>14</v>
      </c>
      <c r="C35" s="3" t="s">
        <v>28</v>
      </c>
      <c r="D35" t="s">
        <v>16</v>
      </c>
      <c r="E35" s="6">
        <v>4</v>
      </c>
      <c r="F35" t="s">
        <v>29</v>
      </c>
      <c r="G35">
        <f>SUM(E35:E37)</f>
        <v>30</v>
      </c>
      <c r="H35" s="5">
        <f>IFERROR(E35/(E35+E37),"")</f>
        <v>1</v>
      </c>
      <c r="I35" s="5">
        <f>IFERROR((E35+E36)/(G35),0)</f>
        <v>1</v>
      </c>
      <c r="J35" s="5">
        <v>0.9</v>
      </c>
      <c r="K35" t="s">
        <v>34</v>
      </c>
      <c r="L35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Currently Meeting, Pending</v>
      </c>
      <c r="M35">
        <f>IF(K35="Y",(E35+E37),E35)</f>
        <v>4</v>
      </c>
      <c r="N35" s="1">
        <v>45930</v>
      </c>
      <c r="O35" s="5">
        <f t="shared" si="1"/>
        <v>0.13333333333333333</v>
      </c>
    </row>
    <row r="36" spans="1:15" x14ac:dyDescent="0.25">
      <c r="A36">
        <v>2025</v>
      </c>
      <c r="B36" t="s">
        <v>14</v>
      </c>
      <c r="C36" s="3" t="s">
        <v>28</v>
      </c>
      <c r="D36" t="s">
        <v>19</v>
      </c>
      <c r="E36" s="6">
        <v>26</v>
      </c>
      <c r="F36" t="s">
        <v>29</v>
      </c>
      <c r="G36">
        <f>SUM(E35:E37)</f>
        <v>30</v>
      </c>
      <c r="H36" s="5">
        <f>IFERROR(E35/(E35+E37),"")</f>
        <v>1</v>
      </c>
      <c r="I36" s="5">
        <f>IFERROR((E35+E36)/(G35),0)</f>
        <v>1</v>
      </c>
      <c r="J36" s="5">
        <v>0.9</v>
      </c>
      <c r="K36" t="s">
        <v>34</v>
      </c>
      <c r="L36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Currently Meeting, Pending</v>
      </c>
      <c r="M36">
        <f>IF(K35="Y",(E35+E37),E35)</f>
        <v>4</v>
      </c>
      <c r="N36" s="1">
        <v>45930</v>
      </c>
      <c r="O36" s="5">
        <f t="shared" si="1"/>
        <v>0.8666666666666667</v>
      </c>
    </row>
    <row r="37" spans="1:15" x14ac:dyDescent="0.25">
      <c r="A37">
        <v>2025</v>
      </c>
      <c r="B37" t="s">
        <v>14</v>
      </c>
      <c r="C37" s="3" t="s">
        <v>28</v>
      </c>
      <c r="D37" t="s">
        <v>20</v>
      </c>
      <c r="E37" s="6">
        <v>0</v>
      </c>
      <c r="F37" t="s">
        <v>29</v>
      </c>
      <c r="G37">
        <f>SUM(E35:E37)</f>
        <v>30</v>
      </c>
      <c r="H37" s="5">
        <f>IFERROR(E35/(E35+E37),"")</f>
        <v>1</v>
      </c>
      <c r="I37" s="5">
        <f>IFERROR((E35+E36)/(G35),0)</f>
        <v>1</v>
      </c>
      <c r="J37" s="5">
        <v>0.9</v>
      </c>
      <c r="K37" t="s">
        <v>34</v>
      </c>
      <c r="L37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Currently Meeting, Pending</v>
      </c>
      <c r="M37">
        <f>IF(K35="Y",(E35+E37),E35)</f>
        <v>4</v>
      </c>
      <c r="N37" s="1">
        <v>45930</v>
      </c>
      <c r="O37" s="5">
        <f t="shared" si="1"/>
        <v>0</v>
      </c>
    </row>
    <row r="38" spans="1:15" x14ac:dyDescent="0.25">
      <c r="A38">
        <v>2025</v>
      </c>
      <c r="B38" t="s">
        <v>14</v>
      </c>
      <c r="C38" s="3" t="s">
        <v>27</v>
      </c>
      <c r="D38" t="s">
        <v>16</v>
      </c>
      <c r="E38" s="6">
        <v>6</v>
      </c>
      <c r="F38" t="s">
        <v>23</v>
      </c>
      <c r="G38">
        <f>SUM(E38:E40)</f>
        <v>21</v>
      </c>
      <c r="H38" s="5">
        <f>IFERROR(E38/(E38+E40),"")</f>
        <v>0.8571428571428571</v>
      </c>
      <c r="I38" s="5">
        <f>IFERROR((E38+E39)/(G38),0)</f>
        <v>0.95238095238095233</v>
      </c>
      <c r="J38" s="5">
        <v>0.9</v>
      </c>
      <c r="K38" t="s">
        <v>34</v>
      </c>
      <c r="L38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Currently Not Meeting, Pending</v>
      </c>
      <c r="M38">
        <f>IF(K38="Y",(E38+E40),E38)</f>
        <v>7</v>
      </c>
      <c r="N38" s="1">
        <v>45930</v>
      </c>
      <c r="O38" s="5">
        <f t="shared" si="1"/>
        <v>0.2857142857142857</v>
      </c>
    </row>
    <row r="39" spans="1:15" x14ac:dyDescent="0.25">
      <c r="A39">
        <v>2025</v>
      </c>
      <c r="B39" t="s">
        <v>14</v>
      </c>
      <c r="C39" s="3" t="s">
        <v>27</v>
      </c>
      <c r="D39" t="s">
        <v>19</v>
      </c>
      <c r="E39" s="6">
        <f>1+13</f>
        <v>14</v>
      </c>
      <c r="F39" t="s">
        <v>23</v>
      </c>
      <c r="G39">
        <f>SUM(E38:E40)</f>
        <v>21</v>
      </c>
      <c r="H39" s="5">
        <f>IFERROR(E38/(E38+E40),"")</f>
        <v>0.8571428571428571</v>
      </c>
      <c r="I39" s="5">
        <f>IFERROR((E38+E39)/(G38),0)</f>
        <v>0.95238095238095233</v>
      </c>
      <c r="J39" s="5">
        <v>0.9</v>
      </c>
      <c r="K39" t="s">
        <v>34</v>
      </c>
      <c r="L39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Currently Not Meeting, Pending</v>
      </c>
      <c r="M39">
        <f>IF(K38="Y",(E38+E40),E38)</f>
        <v>7</v>
      </c>
      <c r="N39" s="1">
        <v>45930</v>
      </c>
      <c r="O39" s="5">
        <f t="shared" si="1"/>
        <v>0.66666666666666663</v>
      </c>
    </row>
    <row r="40" spans="1:15" x14ac:dyDescent="0.25">
      <c r="A40">
        <v>2025</v>
      </c>
      <c r="B40" t="s">
        <v>14</v>
      </c>
      <c r="C40" s="3" t="s">
        <v>27</v>
      </c>
      <c r="D40" t="s">
        <v>20</v>
      </c>
      <c r="E40" s="6">
        <v>1</v>
      </c>
      <c r="F40" t="s">
        <v>23</v>
      </c>
      <c r="G40">
        <f>SUM(E38:E40)</f>
        <v>21</v>
      </c>
      <c r="H40" s="5">
        <f>IFERROR(E38/(E38+E40),"")</f>
        <v>0.8571428571428571</v>
      </c>
      <c r="I40" s="5">
        <f>IFERROR((E38+E39)/(G38),0)</f>
        <v>0.95238095238095233</v>
      </c>
      <c r="J40" s="5">
        <v>0.9</v>
      </c>
      <c r="K40" t="s">
        <v>34</v>
      </c>
      <c r="L40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Currently Not Meeting, Pending</v>
      </c>
      <c r="M40">
        <f>IF(K38="Y",(E38+E40),E38)</f>
        <v>7</v>
      </c>
      <c r="N40" s="1">
        <v>45930</v>
      </c>
      <c r="O40" s="5">
        <f t="shared" si="1"/>
        <v>4.7619047619047616E-2</v>
      </c>
    </row>
    <row r="41" spans="1:15" x14ac:dyDescent="0.25">
      <c r="A41">
        <v>2025</v>
      </c>
      <c r="B41" t="s">
        <v>14</v>
      </c>
      <c r="C41" s="3" t="s">
        <v>31</v>
      </c>
      <c r="D41" t="s">
        <v>16</v>
      </c>
      <c r="E41" s="6">
        <v>11</v>
      </c>
      <c r="F41" t="s">
        <v>29</v>
      </c>
      <c r="G41">
        <f>SUM(E41:E43)</f>
        <v>61</v>
      </c>
      <c r="H41" s="5">
        <f>IFERROR(E41/(E41+E43),"")</f>
        <v>1</v>
      </c>
      <c r="I41" s="5">
        <f>IFERROR((E41+E42)/(G41),0)</f>
        <v>1</v>
      </c>
      <c r="J41" s="5">
        <v>0.9</v>
      </c>
      <c r="K41" t="s">
        <v>34</v>
      </c>
      <c r="L41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Currently Meeting, Pending</v>
      </c>
      <c r="M41">
        <f>IF(K41="Y",(E41+E43),E41)</f>
        <v>11</v>
      </c>
      <c r="N41" s="1">
        <v>45930</v>
      </c>
      <c r="O41" s="5">
        <f t="shared" si="1"/>
        <v>0.18032786885245902</v>
      </c>
    </row>
    <row r="42" spans="1:15" x14ac:dyDescent="0.25">
      <c r="A42">
        <v>2025</v>
      </c>
      <c r="B42" t="s">
        <v>14</v>
      </c>
      <c r="C42" s="3" t="s">
        <v>31</v>
      </c>
      <c r="D42" t="s">
        <v>19</v>
      </c>
      <c r="E42" s="6">
        <v>50</v>
      </c>
      <c r="F42" t="s">
        <v>29</v>
      </c>
      <c r="G42">
        <f>SUM(E41:E43)</f>
        <v>61</v>
      </c>
      <c r="H42" s="5">
        <f>IFERROR(E41/(E41+E43),"")</f>
        <v>1</v>
      </c>
      <c r="I42" s="5">
        <f>IFERROR((E41+E42)/(G41),0)</f>
        <v>1</v>
      </c>
      <c r="J42" s="5">
        <v>0.9</v>
      </c>
      <c r="K42" t="s">
        <v>34</v>
      </c>
      <c r="L42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Currently Meeting, Pending</v>
      </c>
      <c r="M42">
        <f>IF(K41="Y",(E41+E43),E41)</f>
        <v>11</v>
      </c>
      <c r="N42" s="1">
        <v>45930</v>
      </c>
      <c r="O42" s="5">
        <f t="shared" si="1"/>
        <v>0.81967213114754101</v>
      </c>
    </row>
    <row r="43" spans="1:15" x14ac:dyDescent="0.25">
      <c r="A43">
        <v>2025</v>
      </c>
      <c r="B43" t="s">
        <v>14</v>
      </c>
      <c r="C43" s="3" t="s">
        <v>31</v>
      </c>
      <c r="D43" t="s">
        <v>20</v>
      </c>
      <c r="E43" s="6">
        <v>0</v>
      </c>
      <c r="F43" t="s">
        <v>29</v>
      </c>
      <c r="G43">
        <f>SUM(E41:E43)</f>
        <v>61</v>
      </c>
      <c r="H43" s="5">
        <f>IFERROR(E41/(E41+E43),"")</f>
        <v>1</v>
      </c>
      <c r="I43" s="5">
        <f>IFERROR((E41+E42)/(G41),0)</f>
        <v>1</v>
      </c>
      <c r="J43" s="5">
        <v>0.9</v>
      </c>
      <c r="K43" t="s">
        <v>34</v>
      </c>
      <c r="L43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Currently Meeting, Pending</v>
      </c>
      <c r="M43">
        <f>IF(K41="Y",(E41+E43),E41)</f>
        <v>11</v>
      </c>
      <c r="N43" s="1">
        <v>45930</v>
      </c>
      <c r="O43" s="5">
        <f t="shared" si="1"/>
        <v>0</v>
      </c>
    </row>
    <row r="44" spans="1:15" x14ac:dyDescent="0.25">
      <c r="A44">
        <v>2025</v>
      </c>
      <c r="B44" t="s">
        <v>14</v>
      </c>
      <c r="C44" s="3" t="s">
        <v>21</v>
      </c>
      <c r="D44" t="s">
        <v>16</v>
      </c>
      <c r="E44" s="6">
        <v>33</v>
      </c>
      <c r="F44" t="s">
        <v>17</v>
      </c>
      <c r="G44">
        <f>SUM(E44:E46)</f>
        <v>56</v>
      </c>
      <c r="H44" s="5">
        <f>IFERROR(E44/(E44+E46),"")</f>
        <v>0.94285714285714284</v>
      </c>
      <c r="I44" s="5">
        <f>IFERROR(IF(G44&gt;0,(E44+E45)/(G44),""),0)</f>
        <v>0.9642857142857143</v>
      </c>
      <c r="J44" s="5">
        <v>0.9</v>
      </c>
      <c r="K44" t="s">
        <v>34</v>
      </c>
      <c r="L44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Currently Meeting, Pending</v>
      </c>
      <c r="M44">
        <f>IF(K44="Y",(E44+E46),E44)</f>
        <v>35</v>
      </c>
      <c r="N44" s="1">
        <v>45930</v>
      </c>
      <c r="O44" s="5">
        <f t="shared" si="1"/>
        <v>0.5892857142857143</v>
      </c>
    </row>
    <row r="45" spans="1:15" x14ac:dyDescent="0.25">
      <c r="A45">
        <v>2025</v>
      </c>
      <c r="B45" t="s">
        <v>14</v>
      </c>
      <c r="C45" s="3" t="s">
        <v>21</v>
      </c>
      <c r="D45" t="s">
        <v>19</v>
      </c>
      <c r="E45" s="6">
        <v>21</v>
      </c>
      <c r="F45" t="s">
        <v>17</v>
      </c>
      <c r="G45">
        <f>SUM(E44:E46)</f>
        <v>56</v>
      </c>
      <c r="H45" s="5">
        <f>IFERROR(E44/(E44+E46),"")</f>
        <v>0.94285714285714284</v>
      </c>
      <c r="I45" s="5">
        <f>IFERROR(IF(G44&gt;0,(E44+E45)/(G44),""),0)</f>
        <v>0.9642857142857143</v>
      </c>
      <c r="J45" s="5">
        <v>0.9</v>
      </c>
      <c r="K45" t="s">
        <v>34</v>
      </c>
      <c r="L45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Currently Meeting, Pending</v>
      </c>
      <c r="M45">
        <f>IF(K44="Y",(E44+E46),E44)</f>
        <v>35</v>
      </c>
      <c r="N45" s="1">
        <v>45930</v>
      </c>
      <c r="O45" s="5">
        <f t="shared" si="1"/>
        <v>0.375</v>
      </c>
    </row>
    <row r="46" spans="1:15" x14ac:dyDescent="0.25">
      <c r="A46">
        <v>2025</v>
      </c>
      <c r="B46" t="s">
        <v>14</v>
      </c>
      <c r="C46" s="3" t="s">
        <v>21</v>
      </c>
      <c r="D46" t="s">
        <v>20</v>
      </c>
      <c r="E46" s="6">
        <v>2</v>
      </c>
      <c r="F46" t="s">
        <v>17</v>
      </c>
      <c r="G46">
        <f>SUM(E44:E46)</f>
        <v>56</v>
      </c>
      <c r="H46" s="5">
        <f>IFERROR(E44/(E44+E46),"")</f>
        <v>0.94285714285714284</v>
      </c>
      <c r="I46" s="5">
        <f>IFERROR(IF(G44&gt;0,(E44+E45)/(G44),""),0)</f>
        <v>0.9642857142857143</v>
      </c>
      <c r="J46" s="5">
        <v>0.9</v>
      </c>
      <c r="K46" t="s">
        <v>34</v>
      </c>
      <c r="L4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Currently Meeting, Pending</v>
      </c>
      <c r="M46">
        <f>IF(K44="Y",(E44+E46),E44)</f>
        <v>35</v>
      </c>
      <c r="N46" s="1">
        <v>45930</v>
      </c>
      <c r="O46" s="5">
        <f t="shared" si="1"/>
        <v>3.5714285714285712E-2</v>
      </c>
    </row>
    <row r="47" spans="1:15" x14ac:dyDescent="0.25">
      <c r="A47">
        <v>2025</v>
      </c>
      <c r="B47" t="s">
        <v>14</v>
      </c>
      <c r="C47" s="3" t="s">
        <v>32</v>
      </c>
      <c r="D47" t="s">
        <v>16</v>
      </c>
      <c r="E47" s="6">
        <v>39</v>
      </c>
      <c r="F47" t="s">
        <v>23</v>
      </c>
      <c r="G47">
        <f>SUM(E47:E49)</f>
        <v>95</v>
      </c>
      <c r="H47" s="5">
        <f>IFERROR(E47/(E47+E49),"")</f>
        <v>1</v>
      </c>
      <c r="I47" s="5">
        <f>IFERROR((E47+E48)/(G47),0)</f>
        <v>1</v>
      </c>
      <c r="J47" s="5">
        <v>0.9</v>
      </c>
      <c r="K47" t="s">
        <v>34</v>
      </c>
      <c r="L47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Currently Meeting, Pending</v>
      </c>
      <c r="M47">
        <f>IF(K47="Y",(E47+E49),E47)</f>
        <v>39</v>
      </c>
      <c r="N47" s="1">
        <v>45930</v>
      </c>
      <c r="O47" s="5">
        <f t="shared" si="1"/>
        <v>0.41052631578947368</v>
      </c>
    </row>
    <row r="48" spans="1:15" x14ac:dyDescent="0.25">
      <c r="A48">
        <v>2025</v>
      </c>
      <c r="B48" t="s">
        <v>14</v>
      </c>
      <c r="C48" s="3" t="s">
        <v>32</v>
      </c>
      <c r="D48" t="s">
        <v>19</v>
      </c>
      <c r="E48" s="6">
        <f>47+9</f>
        <v>56</v>
      </c>
      <c r="F48" t="s">
        <v>23</v>
      </c>
      <c r="G48">
        <f>SUM(E47:E49)</f>
        <v>95</v>
      </c>
      <c r="H48" s="5">
        <f>IFERROR(E47/(E47+E49),"")</f>
        <v>1</v>
      </c>
      <c r="I48" s="5">
        <f>IFERROR((E47+E48)/(G47),0)</f>
        <v>1</v>
      </c>
      <c r="J48" s="5">
        <v>0.9</v>
      </c>
      <c r="K48" t="s">
        <v>34</v>
      </c>
      <c r="L48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Currently Meeting, Pending</v>
      </c>
      <c r="M48">
        <f>IF(K47="Y",(E47+E49),E47)</f>
        <v>39</v>
      </c>
      <c r="N48" s="1">
        <v>45930</v>
      </c>
      <c r="O48" s="5">
        <f t="shared" si="1"/>
        <v>0.58947368421052626</v>
      </c>
    </row>
    <row r="49" spans="1:15" x14ac:dyDescent="0.25">
      <c r="A49">
        <v>2025</v>
      </c>
      <c r="B49" t="s">
        <v>14</v>
      </c>
      <c r="C49" s="3" t="s">
        <v>32</v>
      </c>
      <c r="D49" t="s">
        <v>20</v>
      </c>
      <c r="E49" s="6">
        <v>0</v>
      </c>
      <c r="F49" t="s">
        <v>23</v>
      </c>
      <c r="G49">
        <f>SUM(E47:E49)</f>
        <v>95</v>
      </c>
      <c r="H49" s="5">
        <f>IFERROR(E47/(E47+E49),"")</f>
        <v>1</v>
      </c>
      <c r="I49" s="5">
        <f>IFERROR((E47+E48)/(G47),0)</f>
        <v>1</v>
      </c>
      <c r="J49" s="5">
        <v>0.9</v>
      </c>
      <c r="K49" t="s">
        <v>34</v>
      </c>
      <c r="L49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Currently Meeting, Pending</v>
      </c>
      <c r="M49">
        <f>IF(K47="Y",(E47+E49),E47)</f>
        <v>39</v>
      </c>
      <c r="N49" s="1">
        <v>45930</v>
      </c>
      <c r="O49" s="5">
        <f t="shared" si="1"/>
        <v>0</v>
      </c>
    </row>
    <row r="50" spans="1:15" x14ac:dyDescent="0.25">
      <c r="A50">
        <v>2025</v>
      </c>
      <c r="B50" t="s">
        <v>14</v>
      </c>
      <c r="C50" s="3" t="s">
        <v>33</v>
      </c>
      <c r="D50" t="s">
        <v>16</v>
      </c>
      <c r="E50" s="6">
        <v>51</v>
      </c>
      <c r="F50" t="s">
        <v>29</v>
      </c>
      <c r="G50">
        <f>SUM(E50:E52)</f>
        <v>185</v>
      </c>
      <c r="H50" s="5">
        <f>IFERROR(E50/(E50+E52),"")</f>
        <v>0.96226415094339623</v>
      </c>
      <c r="I50" s="5">
        <f>IFERROR((E50+E51)/(G50),0)</f>
        <v>0.98918918918918919</v>
      </c>
      <c r="J50" s="5">
        <v>0.9</v>
      </c>
      <c r="K50" t="s">
        <v>34</v>
      </c>
      <c r="L50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0">
        <f>IF(K50="Y",(E50+E52),E50)</f>
        <v>53</v>
      </c>
      <c r="N50" s="1">
        <v>45930</v>
      </c>
      <c r="O50" s="5">
        <f t="shared" si="1"/>
        <v>0.27567567567567569</v>
      </c>
    </row>
    <row r="51" spans="1:15" x14ac:dyDescent="0.25">
      <c r="A51">
        <v>2025</v>
      </c>
      <c r="B51" t="s">
        <v>14</v>
      </c>
      <c r="C51" s="3" t="s">
        <v>33</v>
      </c>
      <c r="D51" t="s">
        <v>19</v>
      </c>
      <c r="E51" s="6">
        <v>132</v>
      </c>
      <c r="F51" t="s">
        <v>29</v>
      </c>
      <c r="G51">
        <f>SUM(E50:E52)</f>
        <v>185</v>
      </c>
      <c r="H51" s="5">
        <f>IFERROR(E50/(E50+E52),"")</f>
        <v>0.96226415094339623</v>
      </c>
      <c r="I51" s="5">
        <f>IFERROR((E50+E51)/(G50),0)</f>
        <v>0.98918918918918919</v>
      </c>
      <c r="J51" s="5">
        <v>0.9</v>
      </c>
      <c r="K51" t="s">
        <v>34</v>
      </c>
      <c r="L51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1">
        <f>IF(K50="Y",(E50+E52),E50)</f>
        <v>53</v>
      </c>
      <c r="N51" s="1">
        <v>45930</v>
      </c>
      <c r="O51" s="5">
        <f t="shared" si="1"/>
        <v>0.71351351351351355</v>
      </c>
    </row>
    <row r="52" spans="1:15" x14ac:dyDescent="0.25">
      <c r="A52">
        <v>2025</v>
      </c>
      <c r="B52" t="s">
        <v>14</v>
      </c>
      <c r="C52" s="3" t="s">
        <v>33</v>
      </c>
      <c r="D52" t="s">
        <v>20</v>
      </c>
      <c r="E52" s="6">
        <v>2</v>
      </c>
      <c r="F52" t="s">
        <v>29</v>
      </c>
      <c r="G52">
        <f>SUM(E50:E52)</f>
        <v>185</v>
      </c>
      <c r="H52" s="5">
        <f>IFERROR(E50/(E50+E52),"")</f>
        <v>0.96226415094339623</v>
      </c>
      <c r="I52" s="5">
        <f>IFERROR((E50+E51)/(G50),0)</f>
        <v>0.98918918918918919</v>
      </c>
      <c r="J52" s="5">
        <v>0.9</v>
      </c>
      <c r="K52" t="s">
        <v>34</v>
      </c>
      <c r="L52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2">
        <f>IF(K50="Y",(E50+E52),E50)</f>
        <v>53</v>
      </c>
      <c r="N52" s="1">
        <v>45930</v>
      </c>
      <c r="O52" s="5">
        <f t="shared" si="1"/>
        <v>1.0810810810810811E-2</v>
      </c>
    </row>
    <row r="53" spans="1:15" x14ac:dyDescent="0.25">
      <c r="A53">
        <v>2025</v>
      </c>
      <c r="B53" t="s">
        <v>14</v>
      </c>
      <c r="C53" s="3" t="s">
        <v>15</v>
      </c>
      <c r="D53" t="s">
        <v>16</v>
      </c>
      <c r="E53" s="6">
        <v>5</v>
      </c>
      <c r="F53" t="s">
        <v>17</v>
      </c>
      <c r="G53">
        <f>SUM(E53:E55)</f>
        <v>8</v>
      </c>
      <c r="H53" s="5">
        <f>IFERROR(E53/(E53+E55),"")</f>
        <v>0.83333333333333337</v>
      </c>
      <c r="I53" s="5">
        <f>IFERROR(IF(G53&gt;0,(E53+E54)/(G53),""),0)</f>
        <v>0.875</v>
      </c>
      <c r="J53" s="5">
        <v>0.9</v>
      </c>
      <c r="K53" t="s">
        <v>34</v>
      </c>
      <c r="L53" t="s">
        <v>35</v>
      </c>
      <c r="M53">
        <f>IF(K53="Y",(E53+E55),E53)</f>
        <v>6</v>
      </c>
      <c r="N53" s="1">
        <v>45930</v>
      </c>
      <c r="O53" s="5">
        <f t="shared" si="1"/>
        <v>0.625</v>
      </c>
    </row>
    <row r="54" spans="1:15" x14ac:dyDescent="0.25">
      <c r="A54">
        <v>2025</v>
      </c>
      <c r="B54" t="s">
        <v>14</v>
      </c>
      <c r="C54" s="3" t="s">
        <v>15</v>
      </c>
      <c r="D54" t="s">
        <v>19</v>
      </c>
      <c r="E54" s="6">
        <v>2</v>
      </c>
      <c r="F54" t="s">
        <v>17</v>
      </c>
      <c r="G54">
        <f>SUM(E53:E55)</f>
        <v>8</v>
      </c>
      <c r="H54" s="5">
        <f>IFERROR(E53/(E53+E55),"")</f>
        <v>0.83333333333333337</v>
      </c>
      <c r="I54" s="5">
        <f>IFERROR(IF(G53&gt;0,(E53+E54)/(G53),""),0)</f>
        <v>0.875</v>
      </c>
      <c r="J54" s="5">
        <v>0.9</v>
      </c>
      <c r="K54" t="s">
        <v>34</v>
      </c>
      <c r="L54" t="s">
        <v>35</v>
      </c>
      <c r="M54">
        <f>IF(K53="Y",(E53+E55),E53)</f>
        <v>6</v>
      </c>
      <c r="N54" s="1">
        <v>45930</v>
      </c>
      <c r="O54" s="5">
        <f t="shared" si="1"/>
        <v>0.25</v>
      </c>
    </row>
    <row r="55" spans="1:15" x14ac:dyDescent="0.25">
      <c r="A55">
        <v>2025</v>
      </c>
      <c r="B55" t="s">
        <v>14</v>
      </c>
      <c r="C55" s="3" t="s">
        <v>15</v>
      </c>
      <c r="D55" t="s">
        <v>20</v>
      </c>
      <c r="E55" s="6">
        <v>1</v>
      </c>
      <c r="F55" t="s">
        <v>17</v>
      </c>
      <c r="G55">
        <f>SUM(E53:E55)</f>
        <v>8</v>
      </c>
      <c r="H55" s="5">
        <f>IFERROR(E53/(E53+E55),"")</f>
        <v>0.83333333333333337</v>
      </c>
      <c r="I55" s="5">
        <f>IFERROR(IF(G53&gt;0,(E53+E54)/(G53),""),0)</f>
        <v>0.875</v>
      </c>
      <c r="J55" s="5">
        <v>0.9</v>
      </c>
      <c r="K55" t="s">
        <v>34</v>
      </c>
      <c r="L55" t="s">
        <v>35</v>
      </c>
      <c r="M55">
        <f>IF(K53="Y",(E53+E55),E53)</f>
        <v>6</v>
      </c>
      <c r="N55" s="1">
        <v>45930</v>
      </c>
      <c r="O55" s="5">
        <f t="shared" si="1"/>
        <v>0.125</v>
      </c>
    </row>
    <row r="56" spans="1:15" x14ac:dyDescent="0.25">
      <c r="A56">
        <v>2025</v>
      </c>
      <c r="B56" t="s">
        <v>14</v>
      </c>
      <c r="C56" s="3" t="s">
        <v>24</v>
      </c>
      <c r="D56" t="s">
        <v>16</v>
      </c>
      <c r="E56" s="6">
        <v>1003</v>
      </c>
      <c r="F56" t="s">
        <v>25</v>
      </c>
      <c r="G56">
        <f>SUM(E56:E58)</f>
        <v>1667</v>
      </c>
      <c r="H56" s="5">
        <f>IFERROR(E56/(E56+E58),"")</f>
        <v>0.95980861244019133</v>
      </c>
      <c r="I56" s="5">
        <f>IFERROR((E56+E57)/(G56),0)</f>
        <v>0.97480503899220161</v>
      </c>
      <c r="J56" s="5">
        <v>0.9</v>
      </c>
      <c r="K56" t="s">
        <v>34</v>
      </c>
      <c r="L5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6">
        <f>IF(K56="Y",(E56+E58),E56)</f>
        <v>1045</v>
      </c>
      <c r="N56" s="1">
        <v>45930</v>
      </c>
      <c r="O56" s="5">
        <f t="shared" si="1"/>
        <v>0.60167966406718654</v>
      </c>
    </row>
    <row r="57" spans="1:15" x14ac:dyDescent="0.25">
      <c r="A57">
        <v>2025</v>
      </c>
      <c r="B57" t="s">
        <v>14</v>
      </c>
      <c r="C57" s="3" t="s">
        <v>24</v>
      </c>
      <c r="D57" t="s">
        <v>19</v>
      </c>
      <c r="E57" s="6">
        <v>622</v>
      </c>
      <c r="F57" t="s">
        <v>25</v>
      </c>
      <c r="G57">
        <f>SUM(E56:E58)</f>
        <v>1667</v>
      </c>
      <c r="H57" s="5">
        <f>IFERROR(E56/(E56+E58),"")</f>
        <v>0.95980861244019133</v>
      </c>
      <c r="I57" s="5">
        <f>IFERROR((E56+E57)/(G56),0)</f>
        <v>0.97480503899220161</v>
      </c>
      <c r="J57" s="5">
        <v>0.9</v>
      </c>
      <c r="K57" t="s">
        <v>34</v>
      </c>
      <c r="L57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7">
        <f>IF(K56="Y",(E56+E58),E56)</f>
        <v>1045</v>
      </c>
      <c r="N57" s="1">
        <v>45930</v>
      </c>
      <c r="O57" s="5">
        <f t="shared" si="1"/>
        <v>0.37312537492501502</v>
      </c>
    </row>
    <row r="58" spans="1:15" x14ac:dyDescent="0.25">
      <c r="A58">
        <v>2025</v>
      </c>
      <c r="B58" t="s">
        <v>14</v>
      </c>
      <c r="C58" s="3" t="s">
        <v>24</v>
      </c>
      <c r="D58" t="s">
        <v>20</v>
      </c>
      <c r="E58" s="6">
        <v>42</v>
      </c>
      <c r="F58" t="s">
        <v>25</v>
      </c>
      <c r="G58">
        <f>SUM(E56:E58)</f>
        <v>1667</v>
      </c>
      <c r="H58" s="5">
        <f>IFERROR(E56/(E56+E58),"")</f>
        <v>0.95980861244019133</v>
      </c>
      <c r="I58" s="5">
        <f>IFERROR((E56+E57)/(G56),0)</f>
        <v>0.97480503899220161</v>
      </c>
      <c r="J58" s="5">
        <v>0.9</v>
      </c>
      <c r="K58" t="s">
        <v>34</v>
      </c>
      <c r="L58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8">
        <f>IF(K56="Y",(E56+E58),E56)</f>
        <v>1045</v>
      </c>
      <c r="N58" s="1">
        <v>45930</v>
      </c>
      <c r="O58" s="5">
        <f t="shared" si="1"/>
        <v>2.5194961007798441E-2</v>
      </c>
    </row>
    <row r="59" spans="1:15" x14ac:dyDescent="0.25">
      <c r="A59">
        <v>2025</v>
      </c>
      <c r="B59" t="s">
        <v>14</v>
      </c>
      <c r="C59" s="3" t="s">
        <v>22</v>
      </c>
      <c r="D59" t="s">
        <v>16</v>
      </c>
      <c r="E59" s="6">
        <v>1049</v>
      </c>
      <c r="F59" t="s">
        <v>23</v>
      </c>
      <c r="G59">
        <f>SUM(E59:E61)</f>
        <v>1787</v>
      </c>
      <c r="H59" s="5">
        <f>IFERROR(E59/(E59+E61),"")</f>
        <v>0.98497652582159623</v>
      </c>
      <c r="I59" s="5">
        <f>IFERROR((E59+E60)/(G59),0)</f>
        <v>0.99104644655847784</v>
      </c>
      <c r="J59" s="5">
        <v>0.9</v>
      </c>
      <c r="K59" t="s">
        <v>34</v>
      </c>
      <c r="L59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Currently Meeting, Pending</v>
      </c>
      <c r="M59">
        <f>IF(K59="Y",(E59+E61),E59)</f>
        <v>1065</v>
      </c>
      <c r="N59" s="1">
        <v>45930</v>
      </c>
      <c r="O59" s="5">
        <f t="shared" si="1"/>
        <v>0.58701734750979295</v>
      </c>
    </row>
    <row r="60" spans="1:15" x14ac:dyDescent="0.25">
      <c r="A60">
        <v>2025</v>
      </c>
      <c r="B60" t="s">
        <v>14</v>
      </c>
      <c r="C60" s="3" t="s">
        <v>22</v>
      </c>
      <c r="D60" t="s">
        <v>19</v>
      </c>
      <c r="E60" s="6">
        <v>722</v>
      </c>
      <c r="F60" t="s">
        <v>23</v>
      </c>
      <c r="G60">
        <f>SUM(E59:E61)</f>
        <v>1787</v>
      </c>
      <c r="H60" s="5">
        <f>IFERROR(E59/(E59+E61),"")</f>
        <v>0.98497652582159623</v>
      </c>
      <c r="I60" s="5">
        <f>IFERROR((E59+E60)/(G59),0)</f>
        <v>0.99104644655847784</v>
      </c>
      <c r="J60" s="5">
        <v>0.9</v>
      </c>
      <c r="K60" t="s">
        <v>34</v>
      </c>
      <c r="L60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Currently Meeting, Pending</v>
      </c>
      <c r="M60">
        <f>IF(K59="Y",(E59+E61),E59)</f>
        <v>1065</v>
      </c>
      <c r="N60" s="1">
        <v>45930</v>
      </c>
      <c r="O60" s="5">
        <f t="shared" si="1"/>
        <v>0.40402909904868495</v>
      </c>
    </row>
    <row r="61" spans="1:15" x14ac:dyDescent="0.25">
      <c r="A61">
        <v>2025</v>
      </c>
      <c r="B61" t="s">
        <v>14</v>
      </c>
      <c r="C61" s="3" t="s">
        <v>22</v>
      </c>
      <c r="D61" t="s">
        <v>20</v>
      </c>
      <c r="E61" s="6">
        <v>16</v>
      </c>
      <c r="F61" t="s">
        <v>23</v>
      </c>
      <c r="G61">
        <f>SUM(E59:E61)</f>
        <v>1787</v>
      </c>
      <c r="H61" s="5">
        <f>IFERROR(E59/(E59+E61),"")</f>
        <v>0.98497652582159623</v>
      </c>
      <c r="I61" s="5">
        <f>IFERROR((E59+E60)/(G59),0)</f>
        <v>0.99104644655847784</v>
      </c>
      <c r="J61" s="5">
        <v>0.9</v>
      </c>
      <c r="K61" t="s">
        <v>34</v>
      </c>
      <c r="L61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Currently Meeting, Pending</v>
      </c>
      <c r="M61">
        <f>IF(K59="Y",(E59+E61),E59)</f>
        <v>1065</v>
      </c>
      <c r="N61" s="1">
        <v>45930</v>
      </c>
      <c r="O61" s="5">
        <f t="shared" si="1"/>
        <v>8.9535534415221048E-3</v>
      </c>
    </row>
    <row r="63" spans="1:15" x14ac:dyDescent="0.25">
      <c r="A63" s="7" t="s">
        <v>37</v>
      </c>
      <c r="B63" t="s">
        <v>38</v>
      </c>
    </row>
  </sheetData>
  <autoFilter ref="A1:O1" xr:uid="{00000000-0001-0000-0000-000000000000}"/>
  <pageMargins left="0.7" right="0.7" top="0.75" bottom="0.75" header="0.3" footer="0.3"/>
  <pageSetup orientation="portrait" verticalDpi="1200" r:id="rId1"/>
  <ignoredErrors>
    <ignoredError sqref="G2:G6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H h 5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s H h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B 4 e V s o i k e 4 D g A A A B E A A A A T A B w A R m 9 y b X V s Y X M v U 2 V j d G l v b j E u b S C i G A A o o B Q A A A A A A A A A A A A A A A A A A A A A A A A A A A A r T k 0 u y c z P U w i G 0 I b W A F B L A Q I t A B Q A A g A I A L B 4 e V t L Q M D j p A A A A P Y A A A A S A A A A A A A A A A A A A A A A A A A A A A B D b 2 5 m a W c v U G F j a 2 F n Z S 5 4 b W x Q S w E C L Q A U A A I A C A C w e H l b D 8 r p q 6 Q A A A D p A A A A E w A A A A A A A A A A A A A A A A D w A A A A W 0 N v b n R l b n R f V H l w Z X N d L n h t b F B L A Q I t A B Q A A g A I A L B 4 e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t Y + h n Z w U r Q L 0 l 3 B O A S i e p A A A A A A I A A A A A A B B m A A A A A Q A A I A A A A I n K 6 K g I / E U m S L v a l y v j L x k g v R 3 G S x E R 1 0 6 K U S Y S Q m 1 S A A A A A A 6 A A A A A A g A A I A A A A F W F o d v 1 R t / z 0 M v l a 5 t j m p c i Y C I r b h P 6 P B 7 P V 1 C E R o 4 X U A A A A N 0 s G j T o w O m L h I t t c F J v m g d Y 5 5 f b v n D v t M R f g K a P w P G G L E V 3 D / 1 7 z 3 q w M p n N i + F F j t c G i A E P r b R 3 0 3 f E M o 3 a Q C o / p D A A P 5 0 A X U N n p u s P d 2 c 8 Q A A A A B 3 r i B 2 t u x X r f R W C f 2 q m + 6 w j T 4 1 9 Z h o 4 8 u B r Z L j b S + 5 / B M I J y 4 j u R Z l L m P w 5 S k o A Z a h 7 8 V U d U o W o d H F b z j Y X 7 V s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583D24-804D-4750-A0BA-F1736767F53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3AED97B-8BCC-4468-8BD4-1C6A3E889ED3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customXml/itemProps3.xml><?xml version="1.0" encoding="utf-8"?>
<ds:datastoreItem xmlns:ds="http://schemas.openxmlformats.org/officeDocument/2006/customXml" ds:itemID="{58B1274A-AA4D-43B8-8EAA-BF0AA3379D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8D1B68A-A1BA-4976-A440-EC16DC8AC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PDUFA Apps. &amp; Supps. Dataset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McReynolds, Kelly</dc:creator>
  <cp:keywords/>
  <dc:description/>
  <cp:lastModifiedBy>McReynolds, Kelly</cp:lastModifiedBy>
  <cp:revision/>
  <dcterms:created xsi:type="dcterms:W3CDTF">2020-02-06T16:02:34Z</dcterms:created>
  <dcterms:modified xsi:type="dcterms:W3CDTF">2025-12-18T01:31:27Z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