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ge.Bennett\Downloads\"/>
    </mc:Choice>
  </mc:AlternateContent>
  <xr:revisionPtr revIDLastSave="0" documentId="13_ncr:1_{2B420723-DFE4-4F5E-A858-7DE1C318BB1A}" xr6:coauthVersionLast="47" xr6:coauthVersionMax="47" xr10:uidLastSave="{00000000-0000-0000-0000-000000000000}"/>
  <bookViews>
    <workbookView xWindow="-120" yWindow="-120" windowWidth="24240" windowHeight="13020" xr2:uid="{BA50F00B-85BB-48CF-9B48-601E72878464}"/>
  </bookViews>
  <sheets>
    <sheet name="Performance Template" sheetId="1" r:id="rId1"/>
  </sheets>
  <definedNames>
    <definedName name="_xlnm._FilterDatabase" localSheetId="0" hidden="1">'Performance Template'!$A$1:$Q$115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J24" i="1" s="1"/>
  <c r="H2" i="1"/>
  <c r="P2" i="1" s="1"/>
  <c r="H27" i="1"/>
  <c r="P27" i="1" s="1"/>
  <c r="I10" i="1"/>
  <c r="H10" i="1"/>
  <c r="P10" i="1" s="1"/>
  <c r="I9" i="1"/>
  <c r="H9" i="1"/>
  <c r="P9" i="1" s="1"/>
  <c r="I8" i="1"/>
  <c r="H8" i="1"/>
  <c r="I13" i="1"/>
  <c r="H13" i="1"/>
  <c r="P13" i="1" s="1"/>
  <c r="I12" i="1"/>
  <c r="H12" i="1"/>
  <c r="P12" i="1" s="1"/>
  <c r="I11" i="1"/>
  <c r="H11" i="1"/>
  <c r="I4" i="1"/>
  <c r="H4" i="1"/>
  <c r="P4" i="1" s="1"/>
  <c r="I3" i="1"/>
  <c r="H3" i="1"/>
  <c r="P3" i="1" s="1"/>
  <c r="I2" i="1"/>
  <c r="I31" i="1"/>
  <c r="I30" i="1"/>
  <c r="I29" i="1"/>
  <c r="H29" i="1"/>
  <c r="I28" i="1"/>
  <c r="H28" i="1"/>
  <c r="P28" i="1" s="1"/>
  <c r="I27" i="1"/>
  <c r="I26" i="1"/>
  <c r="H26" i="1"/>
  <c r="I7" i="1"/>
  <c r="I6" i="1"/>
  <c r="I5" i="1"/>
  <c r="H5" i="1"/>
  <c r="I25" i="1"/>
  <c r="H25" i="1"/>
  <c r="P25" i="1" s="1"/>
  <c r="I24" i="1"/>
  <c r="H24" i="1"/>
  <c r="P24" i="1" s="1"/>
  <c r="I23" i="1"/>
  <c r="I17" i="1"/>
  <c r="I19" i="1" s="1"/>
  <c r="H17" i="1"/>
  <c r="I22" i="1"/>
  <c r="I21" i="1"/>
  <c r="I20" i="1"/>
  <c r="H20" i="1"/>
  <c r="I14" i="1"/>
  <c r="H14" i="1"/>
  <c r="H15" i="1" l="1"/>
  <c r="P15" i="1" s="1"/>
  <c r="N16" i="1"/>
  <c r="N15" i="1"/>
  <c r="N14" i="1"/>
  <c r="H21" i="1"/>
  <c r="P21" i="1" s="1"/>
  <c r="N22" i="1"/>
  <c r="N21" i="1"/>
  <c r="N20" i="1"/>
  <c r="H7" i="1"/>
  <c r="P7" i="1" s="1"/>
  <c r="N6" i="1"/>
  <c r="N5" i="1"/>
  <c r="N7" i="1"/>
  <c r="P8" i="1"/>
  <c r="N8" i="1"/>
  <c r="N10" i="1"/>
  <c r="N9" i="1"/>
  <c r="H18" i="1"/>
  <c r="P18" i="1" s="1"/>
  <c r="N18" i="1"/>
  <c r="N17" i="1"/>
  <c r="N19" i="1"/>
  <c r="P26" i="1"/>
  <c r="N28" i="1"/>
  <c r="N26" i="1"/>
  <c r="N27" i="1"/>
  <c r="J12" i="1"/>
  <c r="N13" i="1"/>
  <c r="N12" i="1"/>
  <c r="N11" i="1"/>
  <c r="N4" i="1"/>
  <c r="N2" i="1"/>
  <c r="N3" i="1"/>
  <c r="J30" i="1"/>
  <c r="N30" i="1"/>
  <c r="N29" i="1"/>
  <c r="N31" i="1"/>
  <c r="N24" i="1"/>
  <c r="N23" i="1"/>
  <c r="N25" i="1"/>
  <c r="M12" i="1"/>
  <c r="H19" i="1"/>
  <c r="P19" i="1" s="1"/>
  <c r="M4" i="1"/>
  <c r="M5" i="1"/>
  <c r="M30" i="1"/>
  <c r="P17" i="1"/>
  <c r="I18" i="1"/>
  <c r="M31" i="1"/>
  <c r="P5" i="1"/>
  <c r="M8" i="1"/>
  <c r="H16" i="1"/>
  <c r="P16" i="1" s="1"/>
  <c r="M11" i="1"/>
  <c r="J14" i="1"/>
  <c r="J16" i="1" s="1"/>
  <c r="M3" i="1"/>
  <c r="J9" i="1"/>
  <c r="M2" i="1"/>
  <c r="P11" i="1"/>
  <c r="M6" i="1"/>
  <c r="M27" i="1"/>
  <c r="M10" i="1"/>
  <c r="M9" i="1"/>
  <c r="J29" i="1"/>
  <c r="M29" i="1"/>
  <c r="M7" i="1"/>
  <c r="J5" i="1"/>
  <c r="J6" i="1" s="1"/>
  <c r="M28" i="1"/>
  <c r="M26" i="1"/>
  <c r="H30" i="1"/>
  <c r="P30" i="1" s="1"/>
  <c r="P29" i="1"/>
  <c r="P14" i="1"/>
  <c r="M21" i="1"/>
  <c r="M24" i="1"/>
  <c r="H6" i="1"/>
  <c r="P6" i="1" s="1"/>
  <c r="J13" i="1"/>
  <c r="M13" i="1"/>
  <c r="J17" i="1"/>
  <c r="J18" i="1" s="1"/>
  <c r="J27" i="1"/>
  <c r="J11" i="1"/>
  <c r="J31" i="1"/>
  <c r="I16" i="1"/>
  <c r="I15" i="1"/>
  <c r="J22" i="1"/>
  <c r="J20" i="1"/>
  <c r="P20" i="1"/>
  <c r="J21" i="1"/>
  <c r="J25" i="1"/>
  <c r="J23" i="1"/>
  <c r="P23" i="1"/>
  <c r="H22" i="1"/>
  <c r="P22" i="1" s="1"/>
  <c r="M20" i="1"/>
  <c r="M22" i="1"/>
  <c r="M23" i="1"/>
  <c r="M25" i="1"/>
  <c r="H31" i="1"/>
  <c r="P31" i="1" s="1"/>
  <c r="J26" i="1"/>
  <c r="J28" i="1"/>
  <c r="J2" i="1"/>
  <c r="J8" i="1"/>
  <c r="J10" i="1"/>
  <c r="J15" i="1" l="1"/>
  <c r="J7" i="1"/>
  <c r="J19" i="1"/>
  <c r="J4" i="1"/>
  <c r="J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tc={4021FCED-0D37-487A-B6C2-50CF948280D2}</author>
    <author>tc={0894A933-5658-46AF-99D6-2E59C6C09907}</author>
    <author>tc={84224362-FA89-4894-881F-7EA59C36E156}</author>
    <author>tc={05B09301-A9C2-4E50-BA83-A95CA0EA3D06}</author>
  </authors>
  <commentList>
    <comment ref="N1" authorId="0" shapeId="0" xr:uid="{4021FCED-0D37-487A-B6C2-50CF948280D2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Fiscal Year is Preliminary then this number represents the Actions Completed (On Time + Overdue) out of the Total. If Fiscal Year is NOT Preliminary then this number represents the Actions On Time out of the Total.</t>
      </text>
    </comment>
    <comment ref="E20" authorId="1" shapeId="0" xr:uid="{0894A933-5658-46AF-99D6-2E59C6C0990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21" authorId="2" shapeId="0" xr:uid="{84224362-FA89-4894-881F-7EA59C36E15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  <comment ref="E22" authorId="3" shapeId="0" xr:uid="{05B09301-A9C2-4E50-BA83-A95CA0EA3D0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>
      </text>
    </comment>
  </commentList>
</comments>
</file>

<file path=xl/sharedStrings.xml><?xml version="1.0" encoding="utf-8"?>
<sst xmlns="http://schemas.openxmlformats.org/spreadsheetml/2006/main" count="797" uniqueCount="79">
  <si>
    <t>Time Period</t>
  </si>
  <si>
    <t>PDUFA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</si>
  <si>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</si>
  <si>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</si>
  <si>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</si>
  <si>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</si>
  <si>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</si>
  <si>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</si>
  <si>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</si>
  <si>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</si>
  <si>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</si>
  <si>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</si>
  <si>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Data As Of</t>
  </si>
  <si>
    <t>Percent of Total</t>
  </si>
  <si>
    <t>Applications and Supplements</t>
  </si>
  <si>
    <t>Original Priority NMEs and BLAs***</t>
  </si>
  <si>
    <t>On Time</t>
  </si>
  <si>
    <t>6 months</t>
  </si>
  <si>
    <t>N</t>
  </si>
  <si>
    <t>Goal Met</t>
  </si>
  <si>
    <t>Pending</t>
  </si>
  <si>
    <t>Overdue</t>
  </si>
  <si>
    <t>Original Standard NMEs and BLAs</t>
  </si>
  <si>
    <t>10 months</t>
  </si>
  <si>
    <t>Original Priority Non-NME NDAs***</t>
  </si>
  <si>
    <t>Original Standard Non-NME NDAs</t>
  </si>
  <si>
    <t>Class 1 and 2 Resubmitted NDAs and BLAs**</t>
  </si>
  <si>
    <t>2 months and 6 months</t>
  </si>
  <si>
    <t>Priority NDA and BLA Efficacy Supplements***</t>
  </si>
  <si>
    <t>Standard NDA and BLA Efficacy Supplements</t>
  </si>
  <si>
    <t>Class 1 and 2 Resubmitted NDA and BLA Efficacy Supplements****</t>
  </si>
  <si>
    <t>NDA and BLA Manufacturing Supplements Requiring Prior Approval</t>
  </si>
  <si>
    <t>4 months</t>
  </si>
  <si>
    <t>NDA and BLA Manufacturing Supplements Not Requiring Prior Approval</t>
  </si>
  <si>
    <t>Y</t>
  </si>
  <si>
    <t>Will Not Meet Goal</t>
  </si>
  <si>
    <t>Will Meet Goal</t>
  </si>
  <si>
    <t>6 Months</t>
  </si>
  <si>
    <t>4 Months</t>
  </si>
  <si>
    <t>Currently Meeting, Pending</t>
  </si>
  <si>
    <t>10 Months</t>
  </si>
  <si>
    <t>Undesignated</t>
  </si>
  <si>
    <t>Goal Timeline 2</t>
  </si>
  <si>
    <t xml:space="preserve"> of filing date</t>
  </si>
  <si>
    <t>, respectively</t>
  </si>
  <si>
    <t>of Filing Date</t>
  </si>
  <si>
    <t>Actions Completed/On Time</t>
  </si>
  <si>
    <t>1 of 16</t>
  </si>
  <si>
    <t>Class 2 Resubmitted NDAs and BLAs</t>
  </si>
  <si>
    <t>16 of 43</t>
  </si>
  <si>
    <t>Class 1 Resubmitted NDAs and BLAs</t>
  </si>
  <si>
    <t>2 Months</t>
  </si>
  <si>
    <t>6 of 6</t>
  </si>
  <si>
    <t>4 of 9</t>
  </si>
  <si>
    <t>26 of 34</t>
  </si>
  <si>
    <t>716 of 1279</t>
  </si>
  <si>
    <t>19 of 48</t>
  </si>
  <si>
    <t>0 of 53</t>
  </si>
  <si>
    <t>3 of 5</t>
  </si>
  <si>
    <t>Class 1 Resubmitted NDA and BLA Efficacy Supplements</t>
  </si>
  <si>
    <t>2 of 2</t>
  </si>
  <si>
    <t>8 of 8</t>
  </si>
  <si>
    <t>9 of 137</t>
  </si>
  <si>
    <t>57 of 57</t>
  </si>
  <si>
    <t>1510 of 1510</t>
  </si>
  <si>
    <t>1 of 25</t>
  </si>
  <si>
    <t>192 of 196</t>
  </si>
  <si>
    <t>Class 2 Resubmitted NDA and BLA Efficacy Supplements</t>
  </si>
  <si>
    <t>2 of 7</t>
  </si>
  <si>
    <t>32 of 74</t>
  </si>
  <si>
    <t>40 of 40</t>
  </si>
  <si>
    <t>609 of 1221</t>
  </si>
  <si>
    <t>3 of 3</t>
  </si>
  <si>
    <t>5 of 5</t>
  </si>
  <si>
    <t>86 of 86</t>
  </si>
  <si>
    <t>2 of 42</t>
  </si>
  <si>
    <t>60 of 72</t>
  </si>
  <si>
    <t>1948 of 1948</t>
  </si>
  <si>
    <t>51 of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</si>
</sst>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9" fontId="2" fillId="0" borderId="0" xfId="1" applyFont="1" applyFill="1"/>
    <xf numFmtId="14" fontId="2" fillId="0" borderId="0" xfId="0" applyNumberFormat="1" applyFont="1"/>
    <xf numFmtId="0" fontId="4" fillId="0" borderId="0" xfId="0" applyFont="1"/>
    <xf numFmtId="9" fontId="0" fillId="0" borderId="0" xfId="0" applyNumberFormat="1"/>
    <xf numFmtId="14" fontId="0" fillId="0" borderId="0" xfId="0" applyNumberFormat="1"/>
    <xf numFmtId="9" fontId="0" fillId="0" borderId="0" xfId="1" applyFont="1" applyFill="1"/>
    <xf numFmtId="9" fontId="4" fillId="0" borderId="0" xfId="0" applyNumberFormat="1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  <xf numFmtId="0" fontId="4" fillId="0" borderId="0" xfId="0" applyFont="1" applyFill="1"/>
    <xf numFmtId="9" fontId="4" fillId="0" borderId="0" xfId="0" applyNumberFormat="1" applyFont="1" applyFill="1"/>
    <xf numFmtId="9" fontId="0" fillId="0" borderId="0" xfId="0" applyNumberFormat="1" applyFill="1"/>
    <xf numFmtId="9" fontId="3" fillId="0" borderId="0" xfId="0" applyNumberFormat="1" applyFo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lestine, Joshlyn *" id="{49A4C797-A6E5-4AEC-BFA9-C6159190D120}" userId="S::Joshlyn.Celestine@fda.gov::85a236d2-8ef7-4ccc-be59-273ad9d1476f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6-06-15T15:20:33.79" personId="{49A4C797-A6E5-4AEC-BFA9-C6159190D120}" id="{4021FCED-0D37-487A-B6C2-50CF948280D2}">
    <text>If Fiscal Year is Preliminary then this number represents the Actions Completed (On Time + Overdue) out of the Total. If Fiscal Year is NOT Preliminary then this number represents the Actions On Time out of the Total.</text>
  </threadedComment>
  <threadedComment ref="E20" dT="2026-06-12T18:44:54.68" personId="{49A4C797-A6E5-4AEC-BFA9-C6159190D120}" id="{0894A933-5658-46AF-99D6-2E59C6C09907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21" dT="2026-06-12T18:44:59.88" personId="{49A4C797-A6E5-4AEC-BFA9-C6159190D120}" id="{84224362-FA89-4894-881F-7EA59C36E156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  <threadedComment ref="E22" dT="2026-06-12T18:45:04.47" personId="{49A4C797-A6E5-4AEC-BFA9-C6159190D120}" id="{05B09301-A9C2-4E50-BA83-A95CA0EA3D06}">
    <text>The FY 2024 data for Original
Standard NMEs and BLAs in the
FY 2025 PDUFA Performance
Report included four standard
NMEs &amp; BLAs that were still
pending within goal. The data
presented in this dashboard, for
Original Standard NMEs and
BLAs, has been updated and may
differ from the performance
report.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C7676-6632-49D1-B900-D1D9A65BB9F6}">
  <dimension ref="A1:Q115"/>
  <sheetViews>
    <sheetView tabSelected="1" zoomScale="89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 x14ac:dyDescent="0.25"/>
  <cols>
    <col min="1" max="1" width="15.42578125" style="11" customWidth="1"/>
    <col min="2" max="2" width="38.85546875" customWidth="1"/>
    <col min="3" max="3" width="65.5703125" customWidth="1"/>
    <col min="4" max="4" width="10" customWidth="1"/>
    <col min="5" max="5" width="16" style="6" customWidth="1"/>
    <col min="6" max="6" width="23.85546875" customWidth="1"/>
    <col min="7" max="7" width="17.42578125" customWidth="1"/>
    <col min="8" max="8" width="9.28515625" customWidth="1"/>
    <col min="9" max="9" width="18.140625" style="10" customWidth="1"/>
    <col min="10" max="10" width="26.7109375" style="10" customWidth="1"/>
    <col min="11" max="11" width="26" style="9" customWidth="1"/>
    <col min="12" max="12" width="13.5703125" customWidth="1"/>
    <col min="13" max="13" width="26.5703125" style="6" customWidth="1"/>
    <col min="14" max="14" width="19.140625" customWidth="1"/>
    <col min="15" max="15" width="16.42578125" style="8" customWidth="1"/>
    <col min="16" max="16" width="17.42578125" style="9" customWidth="1"/>
    <col min="17" max="17" width="15.42578125" customWidth="1"/>
  </cols>
  <sheetData>
    <row r="1" spans="1:17" s="2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42</v>
      </c>
      <c r="H1" s="2" t="s">
        <v>6</v>
      </c>
      <c r="I1" s="17" t="s">
        <v>7</v>
      </c>
      <c r="J1" s="17" t="s">
        <v>8</v>
      </c>
      <c r="K1" s="4" t="s">
        <v>9</v>
      </c>
      <c r="L1" s="2" t="s">
        <v>10</v>
      </c>
      <c r="M1" s="3" t="s">
        <v>11</v>
      </c>
      <c r="N1" s="2" t="s">
        <v>46</v>
      </c>
      <c r="O1" s="5" t="s">
        <v>12</v>
      </c>
      <c r="P1" s="4" t="s">
        <v>13</v>
      </c>
      <c r="Q1" s="2" t="s">
        <v>41</v>
      </c>
    </row>
    <row r="2" spans="1:17" x14ac:dyDescent="0.25">
      <c r="A2">
        <v>2024</v>
      </c>
      <c r="B2" t="s">
        <v>14</v>
      </c>
      <c r="C2" t="s">
        <v>30</v>
      </c>
      <c r="D2" t="s">
        <v>16</v>
      </c>
      <c r="E2" s="6">
        <v>9</v>
      </c>
      <c r="F2" t="s">
        <v>27</v>
      </c>
      <c r="G2" t="s">
        <v>44</v>
      </c>
      <c r="H2">
        <f>SUM($E2:$E4)</f>
        <v>9</v>
      </c>
      <c r="I2" s="10">
        <f>IFERROR(E2/(E2+E4),"")</f>
        <v>1</v>
      </c>
      <c r="J2" s="10">
        <f>IFERROR((E2+E3)/(H2),"")</f>
        <v>1</v>
      </c>
      <c r="K2" s="7">
        <v>0.9</v>
      </c>
      <c r="L2" t="s">
        <v>18</v>
      </c>
      <c r="M2" s="6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2" s="19" t="str">
        <f>IF(L2="Y", E2+E4 &amp; " of " &amp; H2,E2 &amp; " of " &amp; H2)</f>
        <v>9 of 9</v>
      </c>
      <c r="O2" s="8">
        <v>45930</v>
      </c>
      <c r="P2" s="7">
        <f t="shared" ref="P2:P31" si="0">IFERROR(E2/H2,0)</f>
        <v>1</v>
      </c>
    </row>
    <row r="3" spans="1:17" x14ac:dyDescent="0.25">
      <c r="A3">
        <v>2024</v>
      </c>
      <c r="B3" t="s">
        <v>14</v>
      </c>
      <c r="C3" t="s">
        <v>30</v>
      </c>
      <c r="D3" t="s">
        <v>20</v>
      </c>
      <c r="E3" s="6">
        <v>0</v>
      </c>
      <c r="F3" t="s">
        <v>27</v>
      </c>
      <c r="G3" t="s">
        <v>44</v>
      </c>
      <c r="H3">
        <f>SUM($E2:$E4)</f>
        <v>9</v>
      </c>
      <c r="I3" s="10">
        <f>IFERROR(E2/(E2+E4),"")</f>
        <v>1</v>
      </c>
      <c r="J3" s="10">
        <f>J2</f>
        <v>1</v>
      </c>
      <c r="K3" s="7">
        <v>0.9</v>
      </c>
      <c r="L3" t="s">
        <v>18</v>
      </c>
      <c r="M3" s="6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3" s="19" t="str">
        <f>IF(L2="Y", E2+E4 &amp; " of " &amp; H2,E2 &amp; " of " &amp; H2)</f>
        <v>9 of 9</v>
      </c>
      <c r="O3" s="8">
        <v>45930</v>
      </c>
      <c r="P3" s="7">
        <f t="shared" si="0"/>
        <v>0</v>
      </c>
    </row>
    <row r="4" spans="1:17" x14ac:dyDescent="0.25">
      <c r="A4">
        <v>2024</v>
      </c>
      <c r="B4" t="s">
        <v>14</v>
      </c>
      <c r="C4" t="s">
        <v>30</v>
      </c>
      <c r="D4" t="s">
        <v>21</v>
      </c>
      <c r="E4" s="6">
        <v>0</v>
      </c>
      <c r="F4" t="s">
        <v>27</v>
      </c>
      <c r="G4" t="s">
        <v>44</v>
      </c>
      <c r="H4">
        <f>SUM($E2:$E4)</f>
        <v>9</v>
      </c>
      <c r="I4" s="10">
        <f>IFERROR(E2/(E2+E4),"")</f>
        <v>1</v>
      </c>
      <c r="J4" s="10">
        <f>J2</f>
        <v>1</v>
      </c>
      <c r="K4" s="7">
        <v>0.9</v>
      </c>
      <c r="L4" t="s">
        <v>18</v>
      </c>
      <c r="M4" s="6" t="str">
        <f>IF(L2="Y",IF(AND(E2=0,E3=0,E4=0),"N/A",
IF(AND(E2=0,E3&gt;0,E4=0),"Currently Meeting, Pending",
IF(AND(E2&gt;0,E3&gt;0,I2+0.005&gt;=K2),"Currently Meeting, Pending",
IF(AND(E2&gt;0,E3&gt;=0,E4&gt;=0,I4+0.005&gt;=K4),"Will Meet Goal",
IF(AND(E2&gt;=0,E3=0,E4&gt;0,J4&lt;K4),"Will Not Meet Goal",
IF(AND(E2&gt;=0,E3&gt;0,E4&gt;0,I3&lt;K3),"Currently Not Meeting, Pending",
"ERROR")))))),
IF(AND(E2=0,E3=0,E4=0),"N/A",
IF(AND(E2=0,E3&gt;0,E4=0),"Goal Met",
IF(AND(E2&gt;0,E3&gt;0,I2+0.005&gt;=K2),"Goal Met",
IF(AND(E2&gt;0,E3&gt;=0,E4&gt;=0,I4+0.005&gt;=K4),"Goal Met",
IF(AND(E2&gt;=0,E3=0,E4&gt;0,I4&lt;K4),"Goal Not Met",
IF(AND(E2&gt;=0,E3&gt;0,E4&gt;0,I3&lt;K3),"Goal Not Met","ERROR")
))))))</f>
        <v>Goal Met</v>
      </c>
      <c r="N4" s="19" t="str">
        <f>IF(L2="Y", E2+E4 &amp; " of " &amp; H2,E2 &amp; " of " &amp; H2)</f>
        <v>9 of 9</v>
      </c>
      <c r="O4" s="8">
        <v>45930</v>
      </c>
      <c r="P4" s="7">
        <f t="shared" si="0"/>
        <v>0</v>
      </c>
    </row>
    <row r="5" spans="1:17" s="13" customFormat="1" x14ac:dyDescent="0.25">
      <c r="A5">
        <v>2024</v>
      </c>
      <c r="B5" t="s">
        <v>14</v>
      </c>
      <c r="C5" t="s">
        <v>26</v>
      </c>
      <c r="D5" t="s">
        <v>16</v>
      </c>
      <c r="E5" s="6">
        <v>51</v>
      </c>
      <c r="F5" t="s">
        <v>27</v>
      </c>
      <c r="G5" t="s">
        <v>44</v>
      </c>
      <c r="H5">
        <f>SUM($E5:$E7)</f>
        <v>53</v>
      </c>
      <c r="I5" s="10">
        <f>IFERROR(E5/(E5+E7),"")</f>
        <v>0.96226415094339623</v>
      </c>
      <c r="J5" s="10">
        <f>IFERROR((E5+E6)/(H5),"")</f>
        <v>0.96226415094339623</v>
      </c>
      <c r="K5" s="7">
        <v>0.9</v>
      </c>
      <c r="L5" t="s">
        <v>18</v>
      </c>
      <c r="M5" s="6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5" s="19" t="str">
        <f>IF(L5="Y", E5+E7 &amp; " of " &amp; H5,E5 &amp; " of " &amp; H5)</f>
        <v>51 of 53</v>
      </c>
      <c r="O5" s="8">
        <v>45930</v>
      </c>
      <c r="P5" s="7">
        <f t="shared" si="0"/>
        <v>0.96226415094339623</v>
      </c>
      <c r="Q5"/>
    </row>
    <row r="6" spans="1:17" x14ac:dyDescent="0.25">
      <c r="A6">
        <v>2024</v>
      </c>
      <c r="B6" t="s">
        <v>14</v>
      </c>
      <c r="C6" t="s">
        <v>26</v>
      </c>
      <c r="D6" t="s">
        <v>20</v>
      </c>
      <c r="E6" s="6">
        <v>0</v>
      </c>
      <c r="F6" t="s">
        <v>27</v>
      </c>
      <c r="G6" t="s">
        <v>44</v>
      </c>
      <c r="H6">
        <f>H5</f>
        <v>53</v>
      </c>
      <c r="I6" s="10">
        <f>IFERROR(E5/(E5+E7),"")</f>
        <v>0.96226415094339623</v>
      </c>
      <c r="J6" s="10">
        <f>J5</f>
        <v>0.96226415094339623</v>
      </c>
      <c r="K6" s="7">
        <v>0.9</v>
      </c>
      <c r="L6" t="s">
        <v>18</v>
      </c>
      <c r="M6" s="6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6" s="19" t="str">
        <f>IF(L5="Y", E5+E7 &amp; " of " &amp; H5,E5 &amp; " of " &amp; H5)</f>
        <v>51 of 53</v>
      </c>
      <c r="O6" s="8">
        <v>45930</v>
      </c>
      <c r="P6" s="7">
        <f t="shared" si="0"/>
        <v>0</v>
      </c>
    </row>
    <row r="7" spans="1:17" x14ac:dyDescent="0.25">
      <c r="A7">
        <v>2024</v>
      </c>
      <c r="B7" t="s">
        <v>14</v>
      </c>
      <c r="C7" t="s">
        <v>26</v>
      </c>
      <c r="D7" t="s">
        <v>21</v>
      </c>
      <c r="E7" s="6">
        <v>2</v>
      </c>
      <c r="F7" t="s">
        <v>27</v>
      </c>
      <c r="G7" t="s">
        <v>44</v>
      </c>
      <c r="H7">
        <f>H5</f>
        <v>53</v>
      </c>
      <c r="I7" s="10">
        <f>IFERROR(E5/(E5+E7),"")</f>
        <v>0.96226415094339623</v>
      </c>
      <c r="J7" s="10">
        <f>J5</f>
        <v>0.96226415094339623</v>
      </c>
      <c r="K7" s="7">
        <v>0.9</v>
      </c>
      <c r="L7" t="s">
        <v>18</v>
      </c>
      <c r="M7" s="6" t="str">
        <f>IF(L5="Y",IF(AND(E5=0,E6=0,E7=0),"N/A",
IF(AND(E5=0,E6&gt;0,E7=0),"Currently Meeting, Pending",
IF(AND(E5&gt;0,E6&gt;0,I5+0.005&gt;=K5),"Currently Meeting, Pending",
IF(AND(E5&gt;0,E6&gt;=0,E7&gt;=0,I7+0.005&gt;=K7),"Will Meet Goal",
IF(AND(E5&gt;=0,E6=0,E7&gt;0,J7&lt;K7),"Will Not Meet Goal",
IF(AND(E5&gt;=0,E6&gt;0,E7&gt;0,I6&lt;K6),"Currently Not Meeting, Pending",
"ERROR")))))),
IF(AND(E5=0,E6=0,E7=0),"N/A",
IF(AND(E5=0,E6&gt;0,E7=0),"Goal Met",
IF(AND(E5&gt;0,E6&gt;0,I5+0.005&gt;=K5),"Goal Met",
IF(AND(E5&gt;0,E6&gt;=0,E7&gt;=0,I7+0.005&gt;=K7),"Goal Met",
IF(AND(E5&gt;=0,E6=0,E7&gt;0,I7&lt;K7),"Goal Not Met",
IF(AND(E5&gt;=0,E6&gt;0,E7&gt;0,I6&lt;K6),"Goal Not Met","ERROR")
))))))</f>
        <v>Goal Met</v>
      </c>
      <c r="N7" s="19" t="str">
        <f>IF(L5="Y", E5+E7 &amp; " of " &amp; H5,E5 &amp; " of " &amp; H5)</f>
        <v>51 of 53</v>
      </c>
      <c r="O7" s="8">
        <v>45930</v>
      </c>
      <c r="P7" s="7">
        <f t="shared" si="0"/>
        <v>3.7735849056603772E-2</v>
      </c>
    </row>
    <row r="8" spans="1:17" x14ac:dyDescent="0.25">
      <c r="A8">
        <v>2024</v>
      </c>
      <c r="B8" t="s">
        <v>14</v>
      </c>
      <c r="C8" t="s">
        <v>33</v>
      </c>
      <c r="D8" t="s">
        <v>16</v>
      </c>
      <c r="E8" s="6">
        <v>1759</v>
      </c>
      <c r="F8" t="s">
        <v>17</v>
      </c>
      <c r="H8">
        <f>SUM($E8:$E10)</f>
        <v>1796</v>
      </c>
      <c r="I8" s="10">
        <f>IFERROR(E8/(E8+E10),"")</f>
        <v>0.97939866369710471</v>
      </c>
      <c r="J8" s="10">
        <f>IFERROR((E8+E9)/(H8),0)</f>
        <v>0.97939866369710471</v>
      </c>
      <c r="K8" s="7">
        <v>0.9</v>
      </c>
      <c r="L8" t="s">
        <v>18</v>
      </c>
      <c r="M8" s="6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8" s="19" t="str">
        <f>IF(L8="Y", E8+E10 &amp; " of " &amp; H8,E8 &amp; " of " &amp; H8)</f>
        <v>1759 of 1796</v>
      </c>
      <c r="O8" s="8">
        <v>45930</v>
      </c>
      <c r="P8" s="7">
        <f t="shared" si="0"/>
        <v>0.97939866369710471</v>
      </c>
    </row>
    <row r="9" spans="1:17" x14ac:dyDescent="0.25">
      <c r="A9">
        <v>2024</v>
      </c>
      <c r="B9" t="s">
        <v>14</v>
      </c>
      <c r="C9" t="s">
        <v>33</v>
      </c>
      <c r="D9" t="s">
        <v>20</v>
      </c>
      <c r="E9" s="6">
        <v>0</v>
      </c>
      <c r="F9" t="s">
        <v>17</v>
      </c>
      <c r="H9">
        <f>SUM($E8:$E10)</f>
        <v>1796</v>
      </c>
      <c r="I9" s="10">
        <f>IFERROR(E8/(E8+E10),"")</f>
        <v>0.97939866369710471</v>
      </c>
      <c r="J9" s="10">
        <f>IFERROR((E8+E9)/(H8),0)</f>
        <v>0.97939866369710471</v>
      </c>
      <c r="K9" s="7">
        <v>0.9</v>
      </c>
      <c r="L9" t="s">
        <v>18</v>
      </c>
      <c r="M9" s="6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9" s="19" t="str">
        <f>IF(L8="Y", E8+E10 &amp; " of " &amp; H8,E8 &amp; " of " &amp; H8)</f>
        <v>1759 of 1796</v>
      </c>
      <c r="O9" s="8">
        <v>45930</v>
      </c>
      <c r="P9" s="7">
        <f t="shared" si="0"/>
        <v>0</v>
      </c>
    </row>
    <row r="10" spans="1:17" x14ac:dyDescent="0.25">
      <c r="A10">
        <v>2024</v>
      </c>
      <c r="B10" t="s">
        <v>14</v>
      </c>
      <c r="C10" t="s">
        <v>33</v>
      </c>
      <c r="D10" t="s">
        <v>21</v>
      </c>
      <c r="E10" s="6">
        <v>37</v>
      </c>
      <c r="F10" t="s">
        <v>17</v>
      </c>
      <c r="H10">
        <f>SUM($E8:$E10)</f>
        <v>1796</v>
      </c>
      <c r="I10" s="10">
        <f>IFERROR(E8/(E8+E10),"")</f>
        <v>0.97939866369710471</v>
      </c>
      <c r="J10" s="10">
        <f>IFERROR((E8+E9)/(H8),0)</f>
        <v>0.97939866369710471</v>
      </c>
      <c r="K10" s="7">
        <v>0.9</v>
      </c>
      <c r="L10" t="s">
        <v>18</v>
      </c>
      <c r="M10" s="6" t="str">
        <f>IF(L8="Y",IF(AND(E8=0,E9=0,E10=0),"N/A",
IF(AND(E8=0,E9&gt;0,E10=0),"Currently Meeting, Pending",
IF(AND(E8&gt;0,E9&gt;0,I8+0.005&gt;=K8),"Currently Meeting, Pending",
IF(AND(E8&gt;0,E9&gt;=0,E10&gt;=0,I10+0.005&gt;=K10),"Will Meet Goal",
IF(AND(E8&gt;=0,E9=0,E10&gt;0,J10&lt;K10),"Will Not Meet Goal",
IF(AND(E8&gt;=0,E9&gt;0,E10&gt;0,I9&lt;K9),"Currently Not Meeting, Pending",
"ERROR")))))),
IF(AND(E8=0,E9=0,E10=0),"N/A",
IF(AND(E8=0,E9&gt;0,E10=0),"Goal Met",
IF(AND(E8&gt;0,E9&gt;0,I8+0.005&gt;=K8),"Goal Met",
IF(AND(E8&gt;0,E9&gt;=0,E10&gt;=0,I10+0.005&gt;=K10),"Goal Met",
IF(AND(E8&gt;=0,E9=0,E10&gt;0,I10&lt;K10),"Goal Not Met",
IF(AND(E8&gt;=0,E9&gt;0,E10&gt;0,I9&lt;K9),"Goal Not Met","ERROR")
))))))</f>
        <v>Goal Met</v>
      </c>
      <c r="N10" s="19" t="str">
        <f>IF(L8="Y", E8+E10 &amp; " of " &amp; H8,E8 &amp; " of " &amp; H8)</f>
        <v>1759 of 1796</v>
      </c>
      <c r="O10" s="8">
        <v>45930</v>
      </c>
      <c r="P10" s="7">
        <f t="shared" si="0"/>
        <v>2.0601336302895321E-2</v>
      </c>
    </row>
    <row r="11" spans="1:17" x14ac:dyDescent="0.25">
      <c r="A11">
        <v>2024</v>
      </c>
      <c r="B11" t="s">
        <v>14</v>
      </c>
      <c r="C11" t="s">
        <v>31</v>
      </c>
      <c r="D11" t="s">
        <v>16</v>
      </c>
      <c r="E11" s="6">
        <v>1363</v>
      </c>
      <c r="F11" t="s">
        <v>32</v>
      </c>
      <c r="H11">
        <f>SUM($E11:$E13)</f>
        <v>1411</v>
      </c>
      <c r="I11" s="10">
        <f>IFERROR(E11/(E11+E13),"")</f>
        <v>0.96598157335223245</v>
      </c>
      <c r="J11" s="10">
        <f>IFERROR((E11+E12)/(H11),0)</f>
        <v>0.96598157335223245</v>
      </c>
      <c r="K11" s="7">
        <v>0.9</v>
      </c>
      <c r="L11" t="s">
        <v>18</v>
      </c>
      <c r="M11" s="6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1" s="19" t="str">
        <f>IF(L11="Y", E11+E13 &amp; " of " &amp; H11,E11 &amp; " of " &amp; H11)</f>
        <v>1363 of 1411</v>
      </c>
      <c r="O11" s="8">
        <v>45930</v>
      </c>
      <c r="P11" s="7">
        <f t="shared" si="0"/>
        <v>0.96598157335223245</v>
      </c>
    </row>
    <row r="12" spans="1:17" x14ac:dyDescent="0.25">
      <c r="A12">
        <v>2024</v>
      </c>
      <c r="B12" t="s">
        <v>14</v>
      </c>
      <c r="C12" t="s">
        <v>31</v>
      </c>
      <c r="D12" t="s">
        <v>20</v>
      </c>
      <c r="E12" s="6">
        <v>0</v>
      </c>
      <c r="F12" t="s">
        <v>32</v>
      </c>
      <c r="H12">
        <f>SUM($E11:$E13)</f>
        <v>1411</v>
      </c>
      <c r="I12" s="10">
        <f>IFERROR(E11/(E11+E13),"")</f>
        <v>0.96598157335223245</v>
      </c>
      <c r="J12" s="10">
        <f>IFERROR((E11+E12)/(H11),0)</f>
        <v>0.96598157335223245</v>
      </c>
      <c r="K12" s="7">
        <v>0.9</v>
      </c>
      <c r="L12" t="s">
        <v>18</v>
      </c>
      <c r="M12" s="6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2" s="19" t="str">
        <f>IF(L11="Y", E11+E13 &amp; " of " &amp; H11,E11 &amp; " of " &amp; H11)</f>
        <v>1363 of 1411</v>
      </c>
      <c r="O12" s="8">
        <v>45930</v>
      </c>
      <c r="P12" s="7">
        <f t="shared" si="0"/>
        <v>0</v>
      </c>
    </row>
    <row r="13" spans="1:17" x14ac:dyDescent="0.25">
      <c r="A13">
        <v>2024</v>
      </c>
      <c r="B13" t="s">
        <v>14</v>
      </c>
      <c r="C13" t="s">
        <v>31</v>
      </c>
      <c r="D13" t="s">
        <v>21</v>
      </c>
      <c r="E13" s="6">
        <v>48</v>
      </c>
      <c r="F13" t="s">
        <v>32</v>
      </c>
      <c r="H13">
        <f>SUM($E11:$E13)</f>
        <v>1411</v>
      </c>
      <c r="I13" s="10">
        <f>IFERROR(E11/(E11+E13),"")</f>
        <v>0.96598157335223245</v>
      </c>
      <c r="J13" s="10">
        <f>IFERROR((E11+E12)/(H11),0)</f>
        <v>0.96598157335223245</v>
      </c>
      <c r="K13" s="7">
        <v>0.9</v>
      </c>
      <c r="L13" t="s">
        <v>18</v>
      </c>
      <c r="M13" s="6" t="str">
        <f>IF(L11="Y",IF(AND(E11=0,E12=0,E13=0),"N/A",
IF(AND(E11=0,E12&gt;0,E13=0),"Currently Meeting, Pending",
IF(AND(E11&gt;0,E12&gt;0,I11+0.005&gt;=K11),"Currently Meeting, Pending",
IF(AND(E11&gt;0,E12&gt;=0,E13&gt;=0,I13+0.005&gt;=K13),"Will Meet Goal",
IF(AND(E11&gt;=0,E12=0,E13&gt;0,J13&lt;K13),"Will Not Meet Goal",
IF(AND(E11&gt;=0,E12&gt;0,E13&gt;0,I12&lt;K12),"Currently Not Meeting, Pending",
"ERROR")))))),
IF(AND(E11=0,E12=0,E13=0),"N/A",
IF(AND(E11=0,E12&gt;0,E13=0),"Goal Met",
IF(AND(E11&gt;0,E12&gt;0,I11+0.005&gt;=K11),"Goal Met",
IF(AND(E11&gt;0,E12&gt;=0,E13&gt;=0,I13+0.005&gt;=K13),"Goal Met",
IF(AND(E11&gt;=0,E12=0,E13&gt;0,I13&lt;K13),"Goal Not Met",
IF(AND(E11&gt;=0,E12&gt;0,E13&gt;0,I12&lt;K12),"Goal Not Met","ERROR")
))))))</f>
        <v>Goal Met</v>
      </c>
      <c r="N13" s="19" t="str">
        <f>IF(L11="Y", E11+E13 &amp; " of " &amp; H11,E11 &amp; " of " &amp; H11)</f>
        <v>1363 of 1411</v>
      </c>
      <c r="O13" s="8">
        <v>45930</v>
      </c>
      <c r="P13" s="7">
        <f t="shared" si="0"/>
        <v>3.4018426647767538E-2</v>
      </c>
    </row>
    <row r="14" spans="1:17" x14ac:dyDescent="0.25">
      <c r="A14" s="11">
        <v>2024</v>
      </c>
      <c r="B14" t="s">
        <v>14</v>
      </c>
      <c r="C14" t="s">
        <v>15</v>
      </c>
      <c r="D14" t="s">
        <v>16</v>
      </c>
      <c r="E14" s="6">
        <v>38</v>
      </c>
      <c r="F14" t="s">
        <v>17</v>
      </c>
      <c r="G14" t="s">
        <v>43</v>
      </c>
      <c r="H14">
        <f>SUM($E14:$E16)</f>
        <v>40</v>
      </c>
      <c r="I14" s="10">
        <f>IFERROR(E14/(E14+E16),"")</f>
        <v>0.95</v>
      </c>
      <c r="J14" s="10">
        <f>IFERROR((E14+E15)/(H14),0)</f>
        <v>0.95</v>
      </c>
      <c r="K14" s="7">
        <v>0.9</v>
      </c>
      <c r="L14" t="s">
        <v>18</v>
      </c>
      <c r="M14" s="6" t="s">
        <v>19</v>
      </c>
      <c r="N14" s="19" t="str">
        <f>IF(L14="Y", E14+E16 &amp; " of " &amp; H14,E14 &amp; " of " &amp; H14)</f>
        <v>38 of 40</v>
      </c>
      <c r="O14" s="8">
        <v>45930</v>
      </c>
      <c r="P14" s="7">
        <f t="shared" si="0"/>
        <v>0.95</v>
      </c>
    </row>
    <row r="15" spans="1:17" x14ac:dyDescent="0.25">
      <c r="A15" s="11">
        <v>2024</v>
      </c>
      <c r="B15" t="s">
        <v>14</v>
      </c>
      <c r="C15" t="s">
        <v>15</v>
      </c>
      <c r="D15" t="s">
        <v>20</v>
      </c>
      <c r="E15" s="6">
        <v>0</v>
      </c>
      <c r="F15" t="s">
        <v>17</v>
      </c>
      <c r="G15" t="s">
        <v>43</v>
      </c>
      <c r="H15">
        <f>H14</f>
        <v>40</v>
      </c>
      <c r="I15" s="10">
        <f>I14</f>
        <v>0.95</v>
      </c>
      <c r="J15" s="10">
        <f>J14</f>
        <v>0.95</v>
      </c>
      <c r="K15" s="7">
        <v>0.9</v>
      </c>
      <c r="L15" t="s">
        <v>18</v>
      </c>
      <c r="M15" s="6" t="s">
        <v>19</v>
      </c>
      <c r="N15" s="19" t="str">
        <f>IF(L14="Y", E14+E16 &amp; " of " &amp; H14,E14 &amp; " of " &amp; H14)</f>
        <v>38 of 40</v>
      </c>
      <c r="O15" s="8">
        <v>45930</v>
      </c>
      <c r="P15" s="7">
        <f t="shared" si="0"/>
        <v>0</v>
      </c>
    </row>
    <row r="16" spans="1:17" x14ac:dyDescent="0.25">
      <c r="A16" s="11">
        <v>2024</v>
      </c>
      <c r="B16" t="s">
        <v>14</v>
      </c>
      <c r="C16" t="s">
        <v>15</v>
      </c>
      <c r="D16" t="s">
        <v>21</v>
      </c>
      <c r="E16" s="6">
        <v>2</v>
      </c>
      <c r="F16" t="s">
        <v>17</v>
      </c>
      <c r="G16" t="s">
        <v>43</v>
      </c>
      <c r="H16">
        <f>H14</f>
        <v>40</v>
      </c>
      <c r="I16" s="10">
        <f>I14</f>
        <v>0.95</v>
      </c>
      <c r="J16" s="10">
        <f>J14</f>
        <v>0.95</v>
      </c>
      <c r="K16" s="7">
        <v>0.9</v>
      </c>
      <c r="L16" t="s">
        <v>18</v>
      </c>
      <c r="M16" s="6" t="s">
        <v>19</v>
      </c>
      <c r="N16" s="19" t="str">
        <f>IF(L14="Y", E14+E16 &amp; " of " &amp; H14,E14 &amp; " of " &amp; H14)</f>
        <v>38 of 40</v>
      </c>
      <c r="O16" s="8">
        <v>45930</v>
      </c>
      <c r="P16" s="7">
        <f t="shared" si="0"/>
        <v>0.05</v>
      </c>
    </row>
    <row r="17" spans="1:17" x14ac:dyDescent="0.25">
      <c r="A17">
        <v>2024</v>
      </c>
      <c r="B17" t="s">
        <v>14</v>
      </c>
      <c r="C17" t="s">
        <v>24</v>
      </c>
      <c r="D17" t="s">
        <v>16</v>
      </c>
      <c r="E17" s="6">
        <v>9</v>
      </c>
      <c r="F17" t="s">
        <v>17</v>
      </c>
      <c r="H17">
        <f>SUM($E17:$E19)</f>
        <v>9</v>
      </c>
      <c r="I17" s="10">
        <f>IFERROR(E17/(E17+E19),"")</f>
        <v>1</v>
      </c>
      <c r="J17" s="10">
        <f>IFERROR((E17+E18)/(H17),0)</f>
        <v>1</v>
      </c>
      <c r="K17" s="7">
        <v>0.9</v>
      </c>
      <c r="L17" t="s">
        <v>18</v>
      </c>
      <c r="M17" s="6" t="s">
        <v>19</v>
      </c>
      <c r="N17" s="19" t="str">
        <f>IF(L17="Y", E17+E19 &amp; " of " &amp; H17,E17 &amp; " of " &amp; H17)</f>
        <v>9 of 9</v>
      </c>
      <c r="O17" s="8">
        <v>45930</v>
      </c>
      <c r="P17" s="7">
        <f t="shared" si="0"/>
        <v>1</v>
      </c>
    </row>
    <row r="18" spans="1:17" x14ac:dyDescent="0.25">
      <c r="A18">
        <v>2024</v>
      </c>
      <c r="B18" t="s">
        <v>14</v>
      </c>
      <c r="C18" t="s">
        <v>24</v>
      </c>
      <c r="D18" t="s">
        <v>20</v>
      </c>
      <c r="E18" s="6">
        <v>0</v>
      </c>
      <c r="F18" t="s">
        <v>17</v>
      </c>
      <c r="H18">
        <f>H17</f>
        <v>9</v>
      </c>
      <c r="I18" s="10">
        <f>I17</f>
        <v>1</v>
      </c>
      <c r="J18" s="10">
        <f>J17</f>
        <v>1</v>
      </c>
      <c r="K18" s="7">
        <v>0.9</v>
      </c>
      <c r="L18" t="s">
        <v>18</v>
      </c>
      <c r="M18" s="6" t="s">
        <v>19</v>
      </c>
      <c r="N18" s="19" t="str">
        <f>IF(L17="Y", E17+E19 &amp; " of " &amp; H17,E17 &amp; " of " &amp; H17)</f>
        <v>9 of 9</v>
      </c>
      <c r="O18" s="8">
        <v>45930</v>
      </c>
      <c r="P18" s="7">
        <f t="shared" si="0"/>
        <v>0</v>
      </c>
    </row>
    <row r="19" spans="1:17" x14ac:dyDescent="0.25">
      <c r="A19">
        <v>2024</v>
      </c>
      <c r="B19" t="s">
        <v>14</v>
      </c>
      <c r="C19" t="s">
        <v>24</v>
      </c>
      <c r="D19" t="s">
        <v>21</v>
      </c>
      <c r="E19" s="6">
        <v>0</v>
      </c>
      <c r="F19" t="s">
        <v>17</v>
      </c>
      <c r="H19">
        <f>H17</f>
        <v>9</v>
      </c>
      <c r="I19" s="10">
        <f>I17</f>
        <v>1</v>
      </c>
      <c r="J19" s="10">
        <f>J17</f>
        <v>1</v>
      </c>
      <c r="K19" s="7">
        <v>0.9</v>
      </c>
      <c r="L19" t="s">
        <v>18</v>
      </c>
      <c r="M19" s="6" t="s">
        <v>19</v>
      </c>
      <c r="N19" s="19" t="str">
        <f>IF(L17="Y", E17+E19 &amp; " of " &amp; H17,E17 &amp; " of " &amp; H17)</f>
        <v>9 of 9</v>
      </c>
      <c r="O19" s="8">
        <v>45930</v>
      </c>
      <c r="P19" s="7">
        <f t="shared" si="0"/>
        <v>0</v>
      </c>
    </row>
    <row r="20" spans="1:17" x14ac:dyDescent="0.25">
      <c r="A20" s="12">
        <v>2024</v>
      </c>
      <c r="B20" s="13" t="s">
        <v>14</v>
      </c>
      <c r="C20" s="13" t="s">
        <v>22</v>
      </c>
      <c r="D20" s="13" t="s">
        <v>16</v>
      </c>
      <c r="E20" s="14">
        <v>31</v>
      </c>
      <c r="F20" s="13" t="s">
        <v>23</v>
      </c>
      <c r="G20" t="s">
        <v>43</v>
      </c>
      <c r="H20" s="13">
        <f>SUM($E20:$E22)</f>
        <v>33</v>
      </c>
      <c r="I20" s="15">
        <f>IFERROR(E20/(E20+E22),"")</f>
        <v>0.93939393939393945</v>
      </c>
      <c r="J20" s="15">
        <f>IFERROR((E20+E21)/(H20),0)</f>
        <v>0.93939393939393945</v>
      </c>
      <c r="K20" s="16">
        <v>0.9</v>
      </c>
      <c r="L20" s="13" t="s">
        <v>18</v>
      </c>
      <c r="M20" s="14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0" s="19" t="str">
        <f>IF(L20="Y", E20+E22 &amp; " of " &amp; H20,E20 &amp; " of " &amp; H20)</f>
        <v>31 of 33</v>
      </c>
      <c r="O20" s="8">
        <v>46112</v>
      </c>
      <c r="P20" s="16">
        <f t="shared" si="0"/>
        <v>0.93939393939393945</v>
      </c>
      <c r="Q20" s="13"/>
    </row>
    <row r="21" spans="1:17" x14ac:dyDescent="0.25">
      <c r="A21" s="11">
        <v>2024</v>
      </c>
      <c r="B21" t="s">
        <v>14</v>
      </c>
      <c r="C21" t="s">
        <v>22</v>
      </c>
      <c r="D21" t="s">
        <v>20</v>
      </c>
      <c r="E21" s="6">
        <v>0</v>
      </c>
      <c r="F21" t="s">
        <v>23</v>
      </c>
      <c r="G21" t="s">
        <v>43</v>
      </c>
      <c r="H21">
        <f>H20</f>
        <v>33</v>
      </c>
      <c r="I21" s="10">
        <f>IFERROR(E20/(E20+E22),"")</f>
        <v>0.93939393939393945</v>
      </c>
      <c r="J21" s="10">
        <f>IFERROR((E20+E21)/(H20),0)</f>
        <v>0.93939393939393945</v>
      </c>
      <c r="K21" s="7">
        <v>0.9</v>
      </c>
      <c r="L21" t="s">
        <v>18</v>
      </c>
      <c r="M21" s="6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1" s="19" t="str">
        <f>IF(L20="Y", E20+E22 &amp; " of " &amp; H20,E20 &amp; " of " &amp; H20)</f>
        <v>31 of 33</v>
      </c>
      <c r="O21" s="8">
        <v>46112</v>
      </c>
      <c r="P21" s="7">
        <f t="shared" si="0"/>
        <v>0</v>
      </c>
    </row>
    <row r="22" spans="1:17" x14ac:dyDescent="0.25">
      <c r="A22" s="11">
        <v>2024</v>
      </c>
      <c r="B22" t="s">
        <v>14</v>
      </c>
      <c r="C22" t="s">
        <v>22</v>
      </c>
      <c r="D22" t="s">
        <v>21</v>
      </c>
      <c r="E22" s="6">
        <v>2</v>
      </c>
      <c r="F22" t="s">
        <v>23</v>
      </c>
      <c r="G22" t="s">
        <v>43</v>
      </c>
      <c r="H22">
        <f>H20</f>
        <v>33</v>
      </c>
      <c r="I22" s="10">
        <f>IFERROR(E20/(E20+E22),"")</f>
        <v>0.93939393939393945</v>
      </c>
      <c r="J22" s="10">
        <f>IFERROR((E20+E21)/(H20),0)</f>
        <v>0.93939393939393945</v>
      </c>
      <c r="K22" s="7">
        <v>0.9</v>
      </c>
      <c r="L22" t="s">
        <v>18</v>
      </c>
      <c r="M22" s="6" t="str">
        <f>IF(L20="Y",IF(AND(E20=0,E21=0,E22=0),"N/A",
IF(AND(E20=0,E21&gt;0,E22=0),"Currently Meeting, Pending",
IF(AND(E20&gt;0,E21&gt;0,I20+0.005&gt;=K20),"Currently Meeting, Pending",
IF(AND(E20&gt;0,E21&gt;=0,E22&gt;=0,I22+0.005&gt;=K22),"Will Meet Goal",
IF(AND(E20&gt;=0,E21=0,E22&gt;0,J22&lt;K22),"Will Not Meet Goal",
IF(AND(E20&gt;=0,E21&gt;0,E22&gt;0,I21&lt;K21),"Currently Not Meeting, Pending",
"ERROR")))))),
IF(AND(E20=0,E21=0,E22=0),"N/A",
IF(AND(E20=0,E21&gt;0,E22=0),"Goal Met",
IF(AND(E20&gt;0,E21&gt;0,I20+0.005&gt;=K20),"Goal Met",
IF(AND(E20&gt;0,E21&gt;=0,E22&gt;=0,I22+0.005&gt;=K22),"Goal Met",
IF(AND(E20&gt;=0,E21=0,E22&gt;0,I22&lt;K22),"Goal Not Met",
IF(AND(E20&gt;=0,E21&gt;0,E22&gt;0,I21&lt;K21),"Goal Not Met","ERROR")
))))))</f>
        <v>Goal Met</v>
      </c>
      <c r="N22" s="19" t="str">
        <f>IF(L20="Y", E20+E22 &amp; " of " &amp; H20,E20 &amp; " of " &amp; H20)</f>
        <v>31 of 33</v>
      </c>
      <c r="O22" s="8">
        <v>46112</v>
      </c>
      <c r="P22" s="7">
        <f t="shared" si="0"/>
        <v>6.0606060606060608E-2</v>
      </c>
    </row>
    <row r="23" spans="1:17" x14ac:dyDescent="0.25">
      <c r="A23">
        <v>2024</v>
      </c>
      <c r="B23" t="s">
        <v>14</v>
      </c>
      <c r="C23" t="s">
        <v>25</v>
      </c>
      <c r="D23" t="s">
        <v>16</v>
      </c>
      <c r="E23" s="6">
        <v>46</v>
      </c>
      <c r="F23" t="s">
        <v>23</v>
      </c>
      <c r="H23">
        <f>SUM($E23:$E25)</f>
        <v>47</v>
      </c>
      <c r="I23" s="10">
        <f>IFERROR(E23/(E23+E25),"")</f>
        <v>0.97872340425531912</v>
      </c>
      <c r="J23" s="10">
        <f>IFERROR((E23+E24)/(H23),0)</f>
        <v>0.97872340425531912</v>
      </c>
      <c r="K23" s="7">
        <v>0.9</v>
      </c>
      <c r="L23" t="s">
        <v>18</v>
      </c>
      <c r="M23" s="6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3" s="19" t="str">
        <f>IF(L23="Y", E23+E25 &amp; " of " &amp; H23,E23 &amp; " of " &amp; H23)</f>
        <v>46 of 47</v>
      </c>
      <c r="O23" s="8">
        <v>45930</v>
      </c>
      <c r="P23" s="7">
        <f t="shared" si="0"/>
        <v>0.97872340425531912</v>
      </c>
    </row>
    <row r="24" spans="1:17" x14ac:dyDescent="0.25">
      <c r="A24">
        <v>2024</v>
      </c>
      <c r="B24" t="s">
        <v>14</v>
      </c>
      <c r="C24" t="s">
        <v>25</v>
      </c>
      <c r="D24" t="s">
        <v>20</v>
      </c>
      <c r="E24" s="6">
        <v>0</v>
      </c>
      <c r="F24" t="s">
        <v>23</v>
      </c>
      <c r="H24">
        <f>SUM($E23:$E25)</f>
        <v>47</v>
      </c>
      <c r="I24" s="10">
        <f>IFERROR(E23/(E23+E25),"")</f>
        <v>0.97872340425531912</v>
      </c>
      <c r="J24" s="10">
        <f>IFERROR((E23+E24)/(H23),0)</f>
        <v>0.97872340425531912</v>
      </c>
      <c r="K24" s="7">
        <v>0.9</v>
      </c>
      <c r="L24" t="s">
        <v>18</v>
      </c>
      <c r="M24" s="6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4" s="19" t="str">
        <f>IF(L23="Y", E23+E25 &amp; " of " &amp; H23,E23 &amp; " of " &amp; H23)</f>
        <v>46 of 47</v>
      </c>
      <c r="O24" s="8">
        <v>45930</v>
      </c>
      <c r="P24" s="7">
        <f t="shared" si="0"/>
        <v>0</v>
      </c>
    </row>
    <row r="25" spans="1:17" x14ac:dyDescent="0.25">
      <c r="A25">
        <v>2024</v>
      </c>
      <c r="B25" t="s">
        <v>14</v>
      </c>
      <c r="C25" t="s">
        <v>25</v>
      </c>
      <c r="D25" t="s">
        <v>21</v>
      </c>
      <c r="E25" s="6">
        <v>1</v>
      </c>
      <c r="F25" t="s">
        <v>23</v>
      </c>
      <c r="H25">
        <f>SUM($E23:$E25)</f>
        <v>47</v>
      </c>
      <c r="I25" s="10">
        <f>IFERROR(E23/(E23+E25),"")</f>
        <v>0.97872340425531912</v>
      </c>
      <c r="J25" s="10">
        <f>IFERROR((E23+E24)/(H23),0)</f>
        <v>0.97872340425531912</v>
      </c>
      <c r="K25" s="7">
        <v>0.9</v>
      </c>
      <c r="L25" t="s">
        <v>18</v>
      </c>
      <c r="M25" s="6" t="str">
        <f>IF(L23="Y",IF(AND(E23=0,E24=0,E25=0),"N/A",
IF(AND(E23=0,E24&gt;0,E25=0),"Currently Meeting, Pending",
IF(AND(E23&gt;0,E24&gt;0,I23+0.005&gt;=K23),"Currently Meeting, Pending",
IF(AND(E23&gt;0,E24&gt;=0,E25&gt;=0,I25+0.005&gt;=K25),"Will Meet Goal",
IF(AND(E23&gt;=0,E24=0,E25&gt;0,J25&lt;K25),"Will Not Meet Goal",
IF(AND(E23&gt;=0,E24&gt;0,E25&gt;0,I24&lt;K24),"Currently Not Meeting, Pending",
"ERROR")))))),
IF(AND(E23=0,E24=0,E25=0),"N/A",
IF(AND(E23=0,E24&gt;0,E25=0),"Goal Met",
IF(AND(E23&gt;0,E24&gt;0,I23+0.005&gt;=K23),"Goal Met",
IF(AND(E23&gt;0,E24&gt;=0,E25&gt;=0,I25+0.005&gt;=K25),"Goal Met",
IF(AND(E23&gt;=0,E24=0,E25&gt;0,I25&lt;K25),"Goal Not Met",
IF(AND(E23&gt;=0,E24&gt;0,E25&gt;0,I24&lt;K24),"Goal Not Met","ERROR")
))))))</f>
        <v>Goal Met</v>
      </c>
      <c r="N25" s="19" t="str">
        <f>IF(L23="Y", E23+E25 &amp; " of " &amp; H23,E23 &amp; " of " &amp; H23)</f>
        <v>46 of 47</v>
      </c>
      <c r="O25" s="8">
        <v>45930</v>
      </c>
      <c r="P25" s="7">
        <f t="shared" si="0"/>
        <v>2.1276595744680851E-2</v>
      </c>
    </row>
    <row r="26" spans="1:17" x14ac:dyDescent="0.25">
      <c r="A26">
        <v>2024</v>
      </c>
      <c r="B26" t="s">
        <v>14</v>
      </c>
      <c r="C26" t="s">
        <v>28</v>
      </c>
      <c r="D26" t="s">
        <v>16</v>
      </c>
      <c r="E26" s="6">
        <v>86</v>
      </c>
      <c r="F26" t="s">
        <v>17</v>
      </c>
      <c r="H26">
        <f>SUM($E26:$E28)</f>
        <v>90</v>
      </c>
      <c r="I26" s="10">
        <f>IFERROR(E26/(E26+E28),"")</f>
        <v>0.9555555555555556</v>
      </c>
      <c r="J26" s="10">
        <f>IFERROR((E26+E27)/(H26),0)</f>
        <v>0.9555555555555556</v>
      </c>
      <c r="K26" s="7">
        <v>0.9</v>
      </c>
      <c r="L26" t="s">
        <v>18</v>
      </c>
      <c r="M26" s="6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6" s="19" t="str">
        <f>IF(L26="Y", E26+E28 &amp; " of " &amp; H26,E26 &amp; " of " &amp; H26)</f>
        <v>86 of 90</v>
      </c>
      <c r="O26" s="8">
        <v>45930</v>
      </c>
      <c r="P26" s="7">
        <f t="shared" si="0"/>
        <v>0.9555555555555556</v>
      </c>
    </row>
    <row r="27" spans="1:17" x14ac:dyDescent="0.25">
      <c r="A27">
        <v>2024</v>
      </c>
      <c r="B27" t="s">
        <v>14</v>
      </c>
      <c r="C27" t="s">
        <v>28</v>
      </c>
      <c r="D27" t="s">
        <v>20</v>
      </c>
      <c r="E27" s="6">
        <v>0</v>
      </c>
      <c r="F27" t="s">
        <v>17</v>
      </c>
      <c r="H27">
        <f>SUM($E26:$E28)</f>
        <v>90</v>
      </c>
      <c r="I27" s="10">
        <f>IFERROR(E26/(E26+E28),"")</f>
        <v>0.9555555555555556</v>
      </c>
      <c r="J27" s="10">
        <f>IFERROR((E26+E27)/(H26),0)</f>
        <v>0.9555555555555556</v>
      </c>
      <c r="K27" s="7">
        <v>0.9</v>
      </c>
      <c r="L27" t="s">
        <v>18</v>
      </c>
      <c r="M27" s="6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7" s="19" t="str">
        <f>IF(L26="Y", E26+E28 &amp; " of " &amp; H26,E26 &amp; " of " &amp; H26)</f>
        <v>86 of 90</v>
      </c>
      <c r="O27" s="8">
        <v>45930</v>
      </c>
      <c r="P27" s="7">
        <f t="shared" si="0"/>
        <v>0</v>
      </c>
    </row>
    <row r="28" spans="1:17" x14ac:dyDescent="0.25">
      <c r="A28">
        <v>2024</v>
      </c>
      <c r="B28" t="s">
        <v>14</v>
      </c>
      <c r="C28" t="s">
        <v>28</v>
      </c>
      <c r="D28" t="s">
        <v>21</v>
      </c>
      <c r="E28" s="6">
        <v>4</v>
      </c>
      <c r="F28" t="s">
        <v>17</v>
      </c>
      <c r="H28">
        <f>SUM($E26:$E28)</f>
        <v>90</v>
      </c>
      <c r="I28" s="10">
        <f>IFERROR(E26/(E26+E28),"")</f>
        <v>0.9555555555555556</v>
      </c>
      <c r="J28" s="10">
        <f>IFERROR((E26+E27)/(H26),0)</f>
        <v>0.9555555555555556</v>
      </c>
      <c r="K28" s="7">
        <v>0.9</v>
      </c>
      <c r="L28" t="s">
        <v>18</v>
      </c>
      <c r="M28" s="6" t="str">
        <f>IF(L26="Y",IF(AND(E26=0,E27=0,E28=0),"N/A",
IF(AND(E26=0,E27&gt;0,E28=0),"Currently Meeting, Pending",
IF(AND(E26&gt;0,E27&gt;0,I26+0.005&gt;=K26),"Currently Meeting, Pending",
IF(AND(E26&gt;0,E27&gt;=0,E28&gt;=0,I28+0.005&gt;=K28),"Will Meet Goal",
IF(AND(E26&gt;=0,E27=0,E28&gt;0,J28&lt;K28),"Will Not Meet Goal",
IF(AND(E26&gt;=0,E27&gt;0,E28&gt;0,I27&lt;K27),"Currently Not Meeting, Pending",
"ERROR")))))),
IF(AND(E26=0,E27=0,E28=0),"N/A",
IF(AND(E26=0,E27&gt;0,E28=0),"Goal Met",
IF(AND(E26&gt;0,E27&gt;0,I26+0.005&gt;=K26),"Goal Met",
IF(AND(E26&gt;0,E27&gt;=0,E28&gt;=0,I28+0.005&gt;=K28),"Goal Met",
IF(AND(E26&gt;=0,E27=0,E28&gt;0,I28&lt;K28),"Goal Not Met",
IF(AND(E26&gt;=0,E27&gt;0,E28&gt;0,I27&lt;K27),"Goal Not Met","ERROR")
))))))</f>
        <v>Goal Met</v>
      </c>
      <c r="N28" s="19" t="str">
        <f>IF(L26="Y", E26+E28 &amp; " of " &amp; H26,E26 &amp; " of " &amp; H26)</f>
        <v>86 of 90</v>
      </c>
      <c r="O28" s="8">
        <v>45930</v>
      </c>
      <c r="P28" s="7">
        <f t="shared" si="0"/>
        <v>4.4444444444444446E-2</v>
      </c>
    </row>
    <row r="29" spans="1:17" x14ac:dyDescent="0.25">
      <c r="A29">
        <v>2024</v>
      </c>
      <c r="B29" t="s">
        <v>14</v>
      </c>
      <c r="C29" t="s">
        <v>29</v>
      </c>
      <c r="D29" t="s">
        <v>16</v>
      </c>
      <c r="E29" s="6">
        <v>197</v>
      </c>
      <c r="F29" t="s">
        <v>23</v>
      </c>
      <c r="H29">
        <f>SUM($E29:$E31)</f>
        <v>207</v>
      </c>
      <c r="I29" s="10">
        <f>IFERROR(E29/(E29+E31),"")</f>
        <v>0.95169082125603865</v>
      </c>
      <c r="J29" s="10">
        <f>IFERROR((E29+E30)/(H29),0)</f>
        <v>0.95169082125603865</v>
      </c>
      <c r="K29" s="7">
        <v>0.9</v>
      </c>
      <c r="L29" t="s">
        <v>18</v>
      </c>
      <c r="M29" s="6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29" s="19" t="str">
        <f>IF(L29="Y", E29+E31 &amp; " of " &amp; H29,E29 &amp; " of " &amp; H29)</f>
        <v>197 of 207</v>
      </c>
      <c r="O29" s="8">
        <v>45930</v>
      </c>
      <c r="P29" s="7">
        <f t="shared" si="0"/>
        <v>0.95169082125603865</v>
      </c>
    </row>
    <row r="30" spans="1:17" x14ac:dyDescent="0.25">
      <c r="A30">
        <v>2024</v>
      </c>
      <c r="B30" t="s">
        <v>14</v>
      </c>
      <c r="C30" t="s">
        <v>29</v>
      </c>
      <c r="D30" t="s">
        <v>20</v>
      </c>
      <c r="E30" s="6">
        <v>0</v>
      </c>
      <c r="F30" t="s">
        <v>23</v>
      </c>
      <c r="H30">
        <f>H29</f>
        <v>207</v>
      </c>
      <c r="I30" s="10">
        <f>IFERROR(E29/(E29+E31),"")</f>
        <v>0.95169082125603865</v>
      </c>
      <c r="J30" s="10">
        <f>IFERROR((E29+E30)/(H29),0)</f>
        <v>0.95169082125603865</v>
      </c>
      <c r="K30" s="7">
        <v>0.9</v>
      </c>
      <c r="L30" t="s">
        <v>18</v>
      </c>
      <c r="M30" s="6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0" s="19" t="str">
        <f>IF(L29="Y", E29+E31 &amp; " of " &amp; H29,E29 &amp; " of " &amp; H29)</f>
        <v>197 of 207</v>
      </c>
      <c r="O30" s="8">
        <v>45930</v>
      </c>
      <c r="P30" s="7">
        <f t="shared" si="0"/>
        <v>0</v>
      </c>
    </row>
    <row r="31" spans="1:17" x14ac:dyDescent="0.25">
      <c r="A31">
        <v>2024</v>
      </c>
      <c r="B31" t="s">
        <v>14</v>
      </c>
      <c r="C31" t="s">
        <v>29</v>
      </c>
      <c r="D31" t="s">
        <v>21</v>
      </c>
      <c r="E31" s="6">
        <v>10</v>
      </c>
      <c r="F31" t="s">
        <v>23</v>
      </c>
      <c r="H31">
        <f>H29</f>
        <v>207</v>
      </c>
      <c r="I31" s="10">
        <f>IFERROR(E29/(E29+E31),"")</f>
        <v>0.95169082125603865</v>
      </c>
      <c r="J31" s="10">
        <f>IFERROR((E29+E30)/(H29),0)</f>
        <v>0.95169082125603865</v>
      </c>
      <c r="K31" s="7">
        <v>0.9</v>
      </c>
      <c r="L31" t="s">
        <v>18</v>
      </c>
      <c r="M31" s="6" t="str">
        <f>IF(L29="Y",IF(AND(E29=0,E30=0,E31=0),"N/A",
IF(AND(E29=0,E30&gt;0,E31=0),"Currently Meeting, Pending",
IF(AND(E29&gt;0,E30&gt;0,I29+0.005&gt;=K29),"Currently Meeting, Pending",
IF(AND(E29&gt;0,E30&gt;=0,E31&gt;=0,I31+0.005&gt;=K31),"Will Meet Goal",
IF(AND(E29&gt;=0,E30=0,E31&gt;0,J31&lt;K31),"Will Not Meet Goal",
IF(AND(E29&gt;=0,E30&gt;0,E31&gt;0,I30&lt;K30),"Currently Not Meeting, Pending",
"ERROR")))))),
IF(AND(E29=0,E30=0,E31=0),"N/A",
IF(AND(E29=0,E30&gt;0,E31=0),"Goal Met",
IF(AND(E29&gt;0,E30&gt;0,I29+0.005&gt;=K29),"Goal Met",
IF(AND(E29&gt;0,E30&gt;=0,E31&gt;=0,I31+0.005&gt;=K31),"Goal Met",
IF(AND(E29&gt;=0,E30=0,E31&gt;0,I31&lt;K31),"Goal Not Met",
IF(AND(E29&gt;=0,E30&gt;0,E31&gt;0,I30&lt;K30),"Goal Not Met","ERROR")
))))))</f>
        <v>Goal Met</v>
      </c>
      <c r="N31" s="19" t="str">
        <f>IF(L29="Y", E29+E31 &amp; " of " &amp; H29,E29 &amp; " of " &amp; H29)</f>
        <v>197 of 207</v>
      </c>
      <c r="O31" s="8">
        <v>45930</v>
      </c>
      <c r="P31" s="7">
        <f t="shared" si="0"/>
        <v>4.8309178743961352E-2</v>
      </c>
    </row>
    <row r="32" spans="1:17" x14ac:dyDescent="0.25">
      <c r="A32">
        <v>2025</v>
      </c>
      <c r="B32" t="s">
        <v>14</v>
      </c>
      <c r="C32" t="s">
        <v>30</v>
      </c>
      <c r="D32" t="s">
        <v>16</v>
      </c>
      <c r="E32">
        <v>7</v>
      </c>
      <c r="F32" t="s">
        <v>27</v>
      </c>
      <c r="G32" s="18" t="s">
        <v>44</v>
      </c>
      <c r="H32">
        <v>8</v>
      </c>
      <c r="I32" s="7">
        <v>0.875</v>
      </c>
      <c r="J32" s="7">
        <v>0.875</v>
      </c>
      <c r="K32" s="7">
        <v>0.9</v>
      </c>
      <c r="L32" t="s">
        <v>34</v>
      </c>
      <c r="M32" t="s">
        <v>35</v>
      </c>
      <c r="N32" t="s">
        <v>61</v>
      </c>
      <c r="O32" s="8">
        <v>46203</v>
      </c>
      <c r="P32" s="7">
        <v>0.875</v>
      </c>
    </row>
    <row r="33" spans="1:16" x14ac:dyDescent="0.25">
      <c r="A33">
        <v>2025</v>
      </c>
      <c r="B33" t="s">
        <v>14</v>
      </c>
      <c r="C33" t="s">
        <v>30</v>
      </c>
      <c r="D33" t="s">
        <v>20</v>
      </c>
      <c r="E33">
        <v>0</v>
      </c>
      <c r="F33" t="s">
        <v>27</v>
      </c>
      <c r="G33" s="18" t="s">
        <v>44</v>
      </c>
      <c r="H33">
        <v>8</v>
      </c>
      <c r="I33" s="7">
        <v>0.875</v>
      </c>
      <c r="J33" s="7">
        <v>0.875</v>
      </c>
      <c r="K33" s="7">
        <v>0.9</v>
      </c>
      <c r="L33" t="s">
        <v>34</v>
      </c>
      <c r="M33" t="s">
        <v>35</v>
      </c>
      <c r="N33" t="s">
        <v>61</v>
      </c>
      <c r="O33" s="8">
        <v>46203</v>
      </c>
      <c r="P33" s="7">
        <v>0</v>
      </c>
    </row>
    <row r="34" spans="1:16" x14ac:dyDescent="0.25">
      <c r="A34">
        <v>2025</v>
      </c>
      <c r="B34" t="s">
        <v>14</v>
      </c>
      <c r="C34" t="s">
        <v>30</v>
      </c>
      <c r="D34" t="s">
        <v>21</v>
      </c>
      <c r="E34">
        <v>1</v>
      </c>
      <c r="F34" t="s">
        <v>27</v>
      </c>
      <c r="G34" s="18" t="s">
        <v>44</v>
      </c>
      <c r="H34">
        <v>8</v>
      </c>
      <c r="I34" s="7">
        <v>0.875</v>
      </c>
      <c r="J34" s="7">
        <v>0.875</v>
      </c>
      <c r="K34" s="7">
        <v>0.9</v>
      </c>
      <c r="L34" t="s">
        <v>34</v>
      </c>
      <c r="M34" t="s">
        <v>35</v>
      </c>
      <c r="N34" t="s">
        <v>61</v>
      </c>
      <c r="O34" s="8">
        <v>46203</v>
      </c>
      <c r="P34" s="7">
        <v>0.125</v>
      </c>
    </row>
    <row r="35" spans="1:16" x14ac:dyDescent="0.25">
      <c r="A35">
        <v>2025</v>
      </c>
      <c r="B35" t="s">
        <v>14</v>
      </c>
      <c r="C35" t="s">
        <v>26</v>
      </c>
      <c r="D35" t="s">
        <v>16</v>
      </c>
      <c r="E35">
        <v>55</v>
      </c>
      <c r="F35" t="s">
        <v>27</v>
      </c>
      <c r="G35" s="18" t="s">
        <v>44</v>
      </c>
      <c r="H35">
        <v>57</v>
      </c>
      <c r="I35" s="7">
        <v>0.96491228070175439</v>
      </c>
      <c r="J35" s="7">
        <v>0.96491228070175439</v>
      </c>
      <c r="K35" s="7">
        <v>0.9</v>
      </c>
      <c r="L35" t="s">
        <v>34</v>
      </c>
      <c r="M35" t="s">
        <v>36</v>
      </c>
      <c r="N35" t="s">
        <v>63</v>
      </c>
      <c r="O35" s="8">
        <v>46203</v>
      </c>
      <c r="P35" s="7">
        <v>0.96491228070175439</v>
      </c>
    </row>
    <row r="36" spans="1:16" x14ac:dyDescent="0.25">
      <c r="A36">
        <v>2025</v>
      </c>
      <c r="B36" t="s">
        <v>14</v>
      </c>
      <c r="C36" t="s">
        <v>26</v>
      </c>
      <c r="D36" t="s">
        <v>20</v>
      </c>
      <c r="E36">
        <v>0</v>
      </c>
      <c r="F36" t="s">
        <v>27</v>
      </c>
      <c r="G36" s="18" t="s">
        <v>44</v>
      </c>
      <c r="H36">
        <v>57</v>
      </c>
      <c r="I36" s="7">
        <v>0.96491228070175439</v>
      </c>
      <c r="J36" s="7">
        <v>0.96491228070175439</v>
      </c>
      <c r="K36" s="7">
        <v>0.9</v>
      </c>
      <c r="L36" t="s">
        <v>34</v>
      </c>
      <c r="M36" t="s">
        <v>36</v>
      </c>
      <c r="N36" t="s">
        <v>63</v>
      </c>
      <c r="O36" s="8">
        <v>46203</v>
      </c>
      <c r="P36" s="7">
        <v>0</v>
      </c>
    </row>
    <row r="37" spans="1:16" x14ac:dyDescent="0.25">
      <c r="A37">
        <v>2025</v>
      </c>
      <c r="B37" t="s">
        <v>14</v>
      </c>
      <c r="C37" t="s">
        <v>26</v>
      </c>
      <c r="D37" t="s">
        <v>21</v>
      </c>
      <c r="E37">
        <v>2</v>
      </c>
      <c r="F37" t="s">
        <v>27</v>
      </c>
      <c r="G37" s="18" t="s">
        <v>44</v>
      </c>
      <c r="H37">
        <v>57</v>
      </c>
      <c r="I37" s="7">
        <v>0.96491228070175439</v>
      </c>
      <c r="J37" s="7">
        <v>0.96491228070175439</v>
      </c>
      <c r="K37" s="7">
        <v>0.9</v>
      </c>
      <c r="L37" t="s">
        <v>34</v>
      </c>
      <c r="M37" t="s">
        <v>36</v>
      </c>
      <c r="N37" t="s">
        <v>63</v>
      </c>
      <c r="O37" s="8">
        <v>46203</v>
      </c>
      <c r="P37" s="7">
        <v>3.5087719298245612E-2</v>
      </c>
    </row>
    <row r="38" spans="1:16" x14ac:dyDescent="0.25">
      <c r="A38">
        <v>2025</v>
      </c>
      <c r="B38" t="s">
        <v>14</v>
      </c>
      <c r="C38" t="s">
        <v>59</v>
      </c>
      <c r="D38" t="s">
        <v>16</v>
      </c>
      <c r="E38">
        <v>3</v>
      </c>
      <c r="F38" t="s">
        <v>51</v>
      </c>
      <c r="G38" s="18"/>
      <c r="H38">
        <v>3</v>
      </c>
      <c r="I38" s="7">
        <v>1</v>
      </c>
      <c r="J38" s="7">
        <v>1</v>
      </c>
      <c r="K38" s="7">
        <v>0.9</v>
      </c>
      <c r="L38" t="s">
        <v>34</v>
      </c>
      <c r="M38" t="s">
        <v>36</v>
      </c>
      <c r="N38" t="s">
        <v>72</v>
      </c>
      <c r="O38" s="8">
        <v>46203</v>
      </c>
      <c r="P38" s="7">
        <v>1</v>
      </c>
    </row>
    <row r="39" spans="1:16" x14ac:dyDescent="0.25">
      <c r="A39">
        <v>2025</v>
      </c>
      <c r="B39" t="s">
        <v>14</v>
      </c>
      <c r="C39" t="s">
        <v>59</v>
      </c>
      <c r="D39" t="s">
        <v>20</v>
      </c>
      <c r="E39">
        <v>0</v>
      </c>
      <c r="F39" t="s">
        <v>51</v>
      </c>
      <c r="G39" s="18"/>
      <c r="H39">
        <v>3</v>
      </c>
      <c r="I39" s="7">
        <v>1</v>
      </c>
      <c r="J39" s="7">
        <v>1</v>
      </c>
      <c r="K39" s="7">
        <v>0.9</v>
      </c>
      <c r="L39" t="s">
        <v>34</v>
      </c>
      <c r="M39" t="s">
        <v>36</v>
      </c>
      <c r="N39" t="s">
        <v>72</v>
      </c>
      <c r="O39" s="8">
        <v>46203</v>
      </c>
      <c r="P39" s="7">
        <v>0</v>
      </c>
    </row>
    <row r="40" spans="1:16" x14ac:dyDescent="0.25">
      <c r="A40">
        <v>2025</v>
      </c>
      <c r="B40" t="s">
        <v>14</v>
      </c>
      <c r="C40" t="s">
        <v>59</v>
      </c>
      <c r="D40" t="s">
        <v>21</v>
      </c>
      <c r="E40">
        <v>0</v>
      </c>
      <c r="F40" t="s">
        <v>51</v>
      </c>
      <c r="G40" s="18"/>
      <c r="H40">
        <v>3</v>
      </c>
      <c r="I40" s="7">
        <v>1</v>
      </c>
      <c r="J40" s="7">
        <v>1</v>
      </c>
      <c r="K40" s="7">
        <v>0.9</v>
      </c>
      <c r="L40" t="s">
        <v>34</v>
      </c>
      <c r="M40" t="s">
        <v>36</v>
      </c>
      <c r="N40" t="s">
        <v>72</v>
      </c>
      <c r="O40" s="8">
        <v>46203</v>
      </c>
      <c r="P40" s="7">
        <v>0</v>
      </c>
    </row>
    <row r="41" spans="1:16" x14ac:dyDescent="0.25">
      <c r="A41">
        <v>2025</v>
      </c>
      <c r="B41" t="s">
        <v>14</v>
      </c>
      <c r="C41" t="s">
        <v>50</v>
      </c>
      <c r="D41" t="s">
        <v>16</v>
      </c>
      <c r="E41">
        <v>6</v>
      </c>
      <c r="F41" t="s">
        <v>51</v>
      </c>
      <c r="G41" s="18"/>
      <c r="H41">
        <v>6</v>
      </c>
      <c r="I41" s="7">
        <v>1</v>
      </c>
      <c r="J41" s="7">
        <v>1</v>
      </c>
      <c r="K41" s="7">
        <v>0.9</v>
      </c>
      <c r="L41" t="s">
        <v>34</v>
      </c>
      <c r="M41" t="s">
        <v>36</v>
      </c>
      <c r="N41" t="s">
        <v>52</v>
      </c>
      <c r="O41" s="8">
        <v>46203</v>
      </c>
      <c r="P41" s="7">
        <v>1</v>
      </c>
    </row>
    <row r="42" spans="1:16" x14ac:dyDescent="0.25">
      <c r="A42">
        <v>2025</v>
      </c>
      <c r="B42" t="s">
        <v>14</v>
      </c>
      <c r="C42" t="s">
        <v>50</v>
      </c>
      <c r="D42" t="s">
        <v>20</v>
      </c>
      <c r="E42">
        <v>0</v>
      </c>
      <c r="F42" t="s">
        <v>51</v>
      </c>
      <c r="G42" s="18"/>
      <c r="H42">
        <v>6</v>
      </c>
      <c r="I42" s="7">
        <v>1</v>
      </c>
      <c r="J42" s="7">
        <v>1</v>
      </c>
      <c r="K42" s="7">
        <v>0.9</v>
      </c>
      <c r="L42" t="s">
        <v>34</v>
      </c>
      <c r="M42" t="s">
        <v>36</v>
      </c>
      <c r="N42" t="s">
        <v>52</v>
      </c>
      <c r="O42" s="8">
        <v>46203</v>
      </c>
      <c r="P42" s="7">
        <v>0</v>
      </c>
    </row>
    <row r="43" spans="1:16" x14ac:dyDescent="0.25">
      <c r="A43">
        <v>2025</v>
      </c>
      <c r="B43" t="s">
        <v>14</v>
      </c>
      <c r="C43" t="s">
        <v>50</v>
      </c>
      <c r="D43" t="s">
        <v>21</v>
      </c>
      <c r="E43">
        <v>0</v>
      </c>
      <c r="F43" t="s">
        <v>51</v>
      </c>
      <c r="G43" s="18"/>
      <c r="H43">
        <v>6</v>
      </c>
      <c r="I43" s="7">
        <v>1</v>
      </c>
      <c r="J43" s="7">
        <v>1</v>
      </c>
      <c r="K43" s="7">
        <v>0.9</v>
      </c>
      <c r="L43" t="s">
        <v>34</v>
      </c>
      <c r="M43" t="s">
        <v>36</v>
      </c>
      <c r="N43" t="s">
        <v>52</v>
      </c>
      <c r="O43" s="8">
        <v>46203</v>
      </c>
      <c r="P43" s="7">
        <v>0</v>
      </c>
    </row>
    <row r="44" spans="1:16" x14ac:dyDescent="0.25">
      <c r="A44">
        <v>2025</v>
      </c>
      <c r="B44" t="s">
        <v>14</v>
      </c>
      <c r="C44" t="s">
        <v>67</v>
      </c>
      <c r="D44" t="s">
        <v>16</v>
      </c>
      <c r="E44">
        <v>4</v>
      </c>
      <c r="F44" t="s">
        <v>37</v>
      </c>
      <c r="G44" s="18"/>
      <c r="H44">
        <v>5</v>
      </c>
      <c r="I44" s="7">
        <v>0.8</v>
      </c>
      <c r="J44" s="7">
        <v>0.8</v>
      </c>
      <c r="K44" s="7">
        <v>0.9</v>
      </c>
      <c r="L44" t="s">
        <v>34</v>
      </c>
      <c r="M44" t="s">
        <v>35</v>
      </c>
      <c r="N44" t="s">
        <v>73</v>
      </c>
      <c r="O44" s="8">
        <v>46203</v>
      </c>
      <c r="P44" s="7">
        <v>0.8</v>
      </c>
    </row>
    <row r="45" spans="1:16" x14ac:dyDescent="0.25">
      <c r="A45">
        <v>2025</v>
      </c>
      <c r="B45" t="s">
        <v>14</v>
      </c>
      <c r="C45" t="s">
        <v>67</v>
      </c>
      <c r="D45" t="s">
        <v>20</v>
      </c>
      <c r="E45">
        <v>0</v>
      </c>
      <c r="F45" t="s">
        <v>37</v>
      </c>
      <c r="G45" s="18"/>
      <c r="H45">
        <v>5</v>
      </c>
      <c r="I45" s="7">
        <v>0.8</v>
      </c>
      <c r="J45" s="7">
        <v>0.8</v>
      </c>
      <c r="K45" s="7">
        <v>0.9</v>
      </c>
      <c r="L45" t="s">
        <v>34</v>
      </c>
      <c r="M45" t="s">
        <v>35</v>
      </c>
      <c r="N45" t="s">
        <v>73</v>
      </c>
      <c r="O45" s="8">
        <v>46203</v>
      </c>
      <c r="P45" s="7">
        <v>0</v>
      </c>
    </row>
    <row r="46" spans="1:16" x14ac:dyDescent="0.25">
      <c r="A46">
        <v>2025</v>
      </c>
      <c r="B46" t="s">
        <v>14</v>
      </c>
      <c r="C46" t="s">
        <v>67</v>
      </c>
      <c r="D46" t="s">
        <v>21</v>
      </c>
      <c r="E46">
        <v>1</v>
      </c>
      <c r="F46" t="s">
        <v>37</v>
      </c>
      <c r="G46" s="18"/>
      <c r="H46">
        <v>5</v>
      </c>
      <c r="I46" s="7">
        <v>0.8</v>
      </c>
      <c r="J46" s="7">
        <v>0.8</v>
      </c>
      <c r="K46" s="7">
        <v>0.9</v>
      </c>
      <c r="L46" t="s">
        <v>34</v>
      </c>
      <c r="M46" t="s">
        <v>35</v>
      </c>
      <c r="N46" t="s">
        <v>73</v>
      </c>
      <c r="O46" s="8">
        <v>46203</v>
      </c>
      <c r="P46" s="7">
        <v>0.2</v>
      </c>
    </row>
    <row r="47" spans="1:16" x14ac:dyDescent="0.25">
      <c r="A47">
        <v>2025</v>
      </c>
      <c r="B47" t="s">
        <v>14</v>
      </c>
      <c r="C47" t="s">
        <v>48</v>
      </c>
      <c r="D47" t="s">
        <v>16</v>
      </c>
      <c r="E47">
        <v>49</v>
      </c>
      <c r="F47" t="s">
        <v>37</v>
      </c>
      <c r="G47" s="18"/>
      <c r="H47">
        <v>51</v>
      </c>
      <c r="I47" s="7">
        <v>0.96078431372549022</v>
      </c>
      <c r="J47" s="7">
        <v>0.96078431372549022</v>
      </c>
      <c r="K47" s="7">
        <v>0.9</v>
      </c>
      <c r="L47" t="s">
        <v>34</v>
      </c>
      <c r="M47" t="s">
        <v>36</v>
      </c>
      <c r="N47" t="s">
        <v>78</v>
      </c>
      <c r="O47" s="8">
        <v>46203</v>
      </c>
      <c r="P47" s="7">
        <v>0.96078431372549022</v>
      </c>
    </row>
    <row r="48" spans="1:16" x14ac:dyDescent="0.25">
      <c r="A48">
        <v>2025</v>
      </c>
      <c r="B48" t="s">
        <v>14</v>
      </c>
      <c r="C48" t="s">
        <v>48</v>
      </c>
      <c r="D48" t="s">
        <v>20</v>
      </c>
      <c r="E48">
        <v>0</v>
      </c>
      <c r="F48" t="s">
        <v>37</v>
      </c>
      <c r="G48" s="18"/>
      <c r="H48">
        <v>51</v>
      </c>
      <c r="I48" s="7">
        <v>0.96078431372549022</v>
      </c>
      <c r="J48" s="7">
        <v>0.96078431372549022</v>
      </c>
      <c r="K48" s="7">
        <v>0.9</v>
      </c>
      <c r="L48" t="s">
        <v>34</v>
      </c>
      <c r="M48" t="s">
        <v>36</v>
      </c>
      <c r="N48" t="s">
        <v>78</v>
      </c>
      <c r="O48" s="8">
        <v>46203</v>
      </c>
      <c r="P48" s="7">
        <v>0</v>
      </c>
    </row>
    <row r="49" spans="1:16" x14ac:dyDescent="0.25">
      <c r="A49">
        <v>2025</v>
      </c>
      <c r="B49" t="s">
        <v>14</v>
      </c>
      <c r="C49" t="s">
        <v>48</v>
      </c>
      <c r="D49" t="s">
        <v>21</v>
      </c>
      <c r="E49">
        <v>2</v>
      </c>
      <c r="F49" t="s">
        <v>37</v>
      </c>
      <c r="G49" s="18"/>
      <c r="H49">
        <v>51</v>
      </c>
      <c r="I49" s="7">
        <v>0.96078431372549022</v>
      </c>
      <c r="J49" s="7">
        <v>0.96078431372549022</v>
      </c>
      <c r="K49" s="7">
        <v>0.9</v>
      </c>
      <c r="L49" t="s">
        <v>34</v>
      </c>
      <c r="M49" t="s">
        <v>36</v>
      </c>
      <c r="N49" t="s">
        <v>78</v>
      </c>
      <c r="O49" s="8">
        <v>46203</v>
      </c>
      <c r="P49" s="7">
        <v>3.9215686274509803E-2</v>
      </c>
    </row>
    <row r="50" spans="1:16" x14ac:dyDescent="0.25">
      <c r="A50">
        <v>2025</v>
      </c>
      <c r="B50" t="s">
        <v>14</v>
      </c>
      <c r="C50" t="s">
        <v>33</v>
      </c>
      <c r="D50" t="s">
        <v>16</v>
      </c>
      <c r="E50">
        <v>1907</v>
      </c>
      <c r="F50" t="s">
        <v>37</v>
      </c>
      <c r="G50" s="18"/>
      <c r="H50">
        <v>1948</v>
      </c>
      <c r="I50" s="7">
        <v>0.97895277207392195</v>
      </c>
      <c r="J50" s="7">
        <v>0.97895277207392195</v>
      </c>
      <c r="K50" s="7">
        <v>0.9</v>
      </c>
      <c r="L50" t="s">
        <v>34</v>
      </c>
      <c r="M50" t="s">
        <v>36</v>
      </c>
      <c r="N50" t="s">
        <v>77</v>
      </c>
      <c r="O50" s="8">
        <v>46203</v>
      </c>
      <c r="P50" s="7">
        <v>0.97895277207392195</v>
      </c>
    </row>
    <row r="51" spans="1:16" x14ac:dyDescent="0.25">
      <c r="A51">
        <v>2025</v>
      </c>
      <c r="B51" t="s">
        <v>14</v>
      </c>
      <c r="C51" t="s">
        <v>33</v>
      </c>
      <c r="D51" t="s">
        <v>20</v>
      </c>
      <c r="E51">
        <v>0</v>
      </c>
      <c r="F51" t="s">
        <v>37</v>
      </c>
      <c r="G51" s="18"/>
      <c r="H51">
        <v>1948</v>
      </c>
      <c r="I51" s="7">
        <v>0.97895277207392195</v>
      </c>
      <c r="J51" s="7">
        <v>0.97895277207392195</v>
      </c>
      <c r="K51" s="7">
        <v>0.9</v>
      </c>
      <c r="L51" t="s">
        <v>34</v>
      </c>
      <c r="M51" t="s">
        <v>36</v>
      </c>
      <c r="N51" t="s">
        <v>77</v>
      </c>
      <c r="O51" s="8">
        <v>46203</v>
      </c>
      <c r="P51" s="7">
        <v>0</v>
      </c>
    </row>
    <row r="52" spans="1:16" x14ac:dyDescent="0.25">
      <c r="A52">
        <v>2025</v>
      </c>
      <c r="B52" t="s">
        <v>14</v>
      </c>
      <c r="C52" t="s">
        <v>33</v>
      </c>
      <c r="D52" t="s">
        <v>21</v>
      </c>
      <c r="E52">
        <v>41</v>
      </c>
      <c r="F52" t="s">
        <v>37</v>
      </c>
      <c r="G52" s="18"/>
      <c r="H52">
        <v>1948</v>
      </c>
      <c r="I52" s="7">
        <v>0.97895277207392195</v>
      </c>
      <c r="J52" s="7">
        <v>0.97895277207392195</v>
      </c>
      <c r="K52" s="7">
        <v>0.9</v>
      </c>
      <c r="L52" t="s">
        <v>34</v>
      </c>
      <c r="M52" t="s">
        <v>36</v>
      </c>
      <c r="N52" t="s">
        <v>77</v>
      </c>
      <c r="O52" s="8">
        <v>46203</v>
      </c>
      <c r="P52" s="7">
        <v>2.1047227926078028E-2</v>
      </c>
    </row>
    <row r="53" spans="1:16" x14ac:dyDescent="0.25">
      <c r="A53">
        <v>2025</v>
      </c>
      <c r="B53" t="s">
        <v>14</v>
      </c>
      <c r="C53" t="s">
        <v>31</v>
      </c>
      <c r="D53" t="s">
        <v>16</v>
      </c>
      <c r="E53">
        <v>1446</v>
      </c>
      <c r="F53" t="s">
        <v>38</v>
      </c>
      <c r="G53" s="18"/>
      <c r="H53">
        <v>1510</v>
      </c>
      <c r="I53" s="7">
        <v>0.95761589403973513</v>
      </c>
      <c r="J53" s="7">
        <v>0.95761589403973513</v>
      </c>
      <c r="K53" s="7">
        <v>0.9</v>
      </c>
      <c r="L53" t="s">
        <v>34</v>
      </c>
      <c r="M53" t="s">
        <v>36</v>
      </c>
      <c r="N53" t="s">
        <v>64</v>
      </c>
      <c r="O53" s="8">
        <v>46203</v>
      </c>
      <c r="P53" s="7">
        <v>0.95761589403973513</v>
      </c>
    </row>
    <row r="54" spans="1:16" x14ac:dyDescent="0.25">
      <c r="A54">
        <v>2025</v>
      </c>
      <c r="B54" t="s">
        <v>14</v>
      </c>
      <c r="C54" t="s">
        <v>31</v>
      </c>
      <c r="D54" t="s">
        <v>20</v>
      </c>
      <c r="E54">
        <v>0</v>
      </c>
      <c r="F54" t="s">
        <v>38</v>
      </c>
      <c r="G54" s="18"/>
      <c r="H54">
        <v>1510</v>
      </c>
      <c r="I54" s="7">
        <v>0.95761589403973513</v>
      </c>
      <c r="J54" s="7">
        <v>0.95761589403973513</v>
      </c>
      <c r="K54" s="7">
        <v>0.9</v>
      </c>
      <c r="L54" t="s">
        <v>34</v>
      </c>
      <c r="M54" t="s">
        <v>36</v>
      </c>
      <c r="N54" t="s">
        <v>64</v>
      </c>
      <c r="O54" s="8">
        <v>46203</v>
      </c>
      <c r="P54" s="7">
        <v>0</v>
      </c>
    </row>
    <row r="55" spans="1:16" x14ac:dyDescent="0.25">
      <c r="A55">
        <v>2025</v>
      </c>
      <c r="B55" t="s">
        <v>14</v>
      </c>
      <c r="C55" t="s">
        <v>31</v>
      </c>
      <c r="D55" t="s">
        <v>21</v>
      </c>
      <c r="E55">
        <v>64</v>
      </c>
      <c r="F55" t="s">
        <v>38</v>
      </c>
      <c r="G55" s="18"/>
      <c r="H55">
        <v>1510</v>
      </c>
      <c r="I55" s="7">
        <v>0.95761589403973513</v>
      </c>
      <c r="J55" s="7">
        <v>0.95761589403973513</v>
      </c>
      <c r="K55" s="7">
        <v>0.9</v>
      </c>
      <c r="L55" t="s">
        <v>34</v>
      </c>
      <c r="M55" t="s">
        <v>36</v>
      </c>
      <c r="N55" t="s">
        <v>64</v>
      </c>
      <c r="O55" s="8">
        <v>46203</v>
      </c>
      <c r="P55" s="7">
        <v>4.2384105960264901E-2</v>
      </c>
    </row>
    <row r="56" spans="1:16" x14ac:dyDescent="0.25">
      <c r="A56">
        <v>2025</v>
      </c>
      <c r="B56" t="s">
        <v>14</v>
      </c>
      <c r="C56" t="s">
        <v>15</v>
      </c>
      <c r="D56" t="s">
        <v>16</v>
      </c>
      <c r="E56">
        <v>40</v>
      </c>
      <c r="F56" t="s">
        <v>37</v>
      </c>
      <c r="G56" s="18" t="s">
        <v>45</v>
      </c>
      <c r="H56">
        <v>40</v>
      </c>
      <c r="I56" s="7">
        <v>1</v>
      </c>
      <c r="J56" s="7">
        <v>1</v>
      </c>
      <c r="K56" s="7">
        <v>0.9</v>
      </c>
      <c r="L56" t="s">
        <v>34</v>
      </c>
      <c r="M56" t="s">
        <v>36</v>
      </c>
      <c r="N56" t="s">
        <v>70</v>
      </c>
      <c r="O56" s="8">
        <v>46203</v>
      </c>
      <c r="P56" s="7">
        <v>1</v>
      </c>
    </row>
    <row r="57" spans="1:16" x14ac:dyDescent="0.25">
      <c r="A57">
        <v>2025</v>
      </c>
      <c r="B57" t="s">
        <v>14</v>
      </c>
      <c r="C57" t="s">
        <v>15</v>
      </c>
      <c r="D57" t="s">
        <v>20</v>
      </c>
      <c r="E57">
        <v>0</v>
      </c>
      <c r="F57" t="s">
        <v>37</v>
      </c>
      <c r="G57" s="18" t="s">
        <v>45</v>
      </c>
      <c r="H57">
        <v>40</v>
      </c>
      <c r="I57" s="7">
        <v>1</v>
      </c>
      <c r="J57" s="7">
        <v>1</v>
      </c>
      <c r="K57" s="7">
        <v>0.9</v>
      </c>
      <c r="L57" t="s">
        <v>34</v>
      </c>
      <c r="M57" t="s">
        <v>36</v>
      </c>
      <c r="N57" t="s">
        <v>70</v>
      </c>
      <c r="O57" s="8">
        <v>46203</v>
      </c>
      <c r="P57" s="7">
        <v>0</v>
      </c>
    </row>
    <row r="58" spans="1:16" x14ac:dyDescent="0.25">
      <c r="A58">
        <v>2025</v>
      </c>
      <c r="B58" t="s">
        <v>14</v>
      </c>
      <c r="C58" t="s">
        <v>15</v>
      </c>
      <c r="D58" t="s">
        <v>21</v>
      </c>
      <c r="E58">
        <v>0</v>
      </c>
      <c r="F58" t="s">
        <v>37</v>
      </c>
      <c r="G58" s="18" t="s">
        <v>45</v>
      </c>
      <c r="H58">
        <v>40</v>
      </c>
      <c r="I58" s="7">
        <v>1</v>
      </c>
      <c r="J58" s="7">
        <v>1</v>
      </c>
      <c r="K58" s="7">
        <v>0.9</v>
      </c>
      <c r="L58" t="s">
        <v>34</v>
      </c>
      <c r="M58" t="s">
        <v>36</v>
      </c>
      <c r="N58" t="s">
        <v>70</v>
      </c>
      <c r="O58" s="8">
        <v>46203</v>
      </c>
      <c r="P58" s="7">
        <v>0</v>
      </c>
    </row>
    <row r="59" spans="1:16" x14ac:dyDescent="0.25">
      <c r="A59">
        <v>2025</v>
      </c>
      <c r="B59" t="s">
        <v>14</v>
      </c>
      <c r="C59" t="s">
        <v>24</v>
      </c>
      <c r="D59" t="s">
        <v>16</v>
      </c>
      <c r="E59">
        <v>7</v>
      </c>
      <c r="F59" t="s">
        <v>37</v>
      </c>
      <c r="G59" s="18"/>
      <c r="H59">
        <v>8</v>
      </c>
      <c r="I59" s="7">
        <v>0.875</v>
      </c>
      <c r="J59" s="7">
        <v>0.875</v>
      </c>
      <c r="K59" s="7">
        <v>0.9</v>
      </c>
      <c r="L59" t="s">
        <v>34</v>
      </c>
      <c r="M59" t="s">
        <v>35</v>
      </c>
      <c r="N59" t="s">
        <v>61</v>
      </c>
      <c r="O59" s="8">
        <v>46203</v>
      </c>
      <c r="P59" s="7">
        <v>0.875</v>
      </c>
    </row>
    <row r="60" spans="1:16" x14ac:dyDescent="0.25">
      <c r="A60">
        <v>2025</v>
      </c>
      <c r="B60" t="s">
        <v>14</v>
      </c>
      <c r="C60" t="s">
        <v>24</v>
      </c>
      <c r="D60" t="s">
        <v>20</v>
      </c>
      <c r="E60">
        <v>0</v>
      </c>
      <c r="F60" t="s">
        <v>37</v>
      </c>
      <c r="G60" s="18"/>
      <c r="H60">
        <v>8</v>
      </c>
      <c r="I60" s="7">
        <v>0.875</v>
      </c>
      <c r="J60" s="7">
        <v>0.875</v>
      </c>
      <c r="K60" s="7">
        <v>0.9</v>
      </c>
      <c r="L60" t="s">
        <v>34</v>
      </c>
      <c r="M60" t="s">
        <v>35</v>
      </c>
      <c r="N60" t="s">
        <v>61</v>
      </c>
      <c r="O60" s="8">
        <v>46203</v>
      </c>
      <c r="P60" s="7">
        <v>0</v>
      </c>
    </row>
    <row r="61" spans="1:16" x14ac:dyDescent="0.25">
      <c r="A61">
        <v>2025</v>
      </c>
      <c r="B61" t="s">
        <v>14</v>
      </c>
      <c r="C61" t="s">
        <v>24</v>
      </c>
      <c r="D61" t="s">
        <v>21</v>
      </c>
      <c r="E61">
        <v>1</v>
      </c>
      <c r="F61" t="s">
        <v>37</v>
      </c>
      <c r="G61" s="18"/>
      <c r="H61">
        <v>8</v>
      </c>
      <c r="I61" s="7">
        <v>0.875</v>
      </c>
      <c r="J61" s="7">
        <v>0.875</v>
      </c>
      <c r="K61" s="7">
        <v>0.9</v>
      </c>
      <c r="L61" t="s">
        <v>34</v>
      </c>
      <c r="M61" t="s">
        <v>35</v>
      </c>
      <c r="N61" t="s">
        <v>61</v>
      </c>
      <c r="O61" s="8">
        <v>46203</v>
      </c>
      <c r="P61" s="7">
        <v>0.125</v>
      </c>
    </row>
    <row r="62" spans="1:16" x14ac:dyDescent="0.25">
      <c r="A62">
        <v>2025</v>
      </c>
      <c r="B62" t="s">
        <v>14</v>
      </c>
      <c r="C62" t="s">
        <v>22</v>
      </c>
      <c r="D62" t="s">
        <v>16</v>
      </c>
      <c r="E62">
        <v>26</v>
      </c>
      <c r="F62" t="s">
        <v>40</v>
      </c>
      <c r="G62" s="18" t="s">
        <v>45</v>
      </c>
      <c r="H62">
        <v>34</v>
      </c>
      <c r="I62" s="7">
        <v>1</v>
      </c>
      <c r="J62" s="7">
        <v>1</v>
      </c>
      <c r="K62" s="7">
        <v>0.9</v>
      </c>
      <c r="L62" t="s">
        <v>34</v>
      </c>
      <c r="M62" t="s">
        <v>39</v>
      </c>
      <c r="N62" t="s">
        <v>54</v>
      </c>
      <c r="O62" s="8">
        <v>46203</v>
      </c>
      <c r="P62" s="7">
        <v>0.76470588235294112</v>
      </c>
    </row>
    <row r="63" spans="1:16" x14ac:dyDescent="0.25">
      <c r="A63">
        <v>2025</v>
      </c>
      <c r="B63" t="s">
        <v>14</v>
      </c>
      <c r="C63" t="s">
        <v>22</v>
      </c>
      <c r="D63" t="s">
        <v>20</v>
      </c>
      <c r="E63">
        <v>8</v>
      </c>
      <c r="F63" t="s">
        <v>40</v>
      </c>
      <c r="G63" s="18" t="s">
        <v>45</v>
      </c>
      <c r="H63">
        <v>34</v>
      </c>
      <c r="I63" s="7">
        <v>1</v>
      </c>
      <c r="J63" s="7">
        <v>1</v>
      </c>
      <c r="K63" s="7">
        <v>0.9</v>
      </c>
      <c r="L63" t="s">
        <v>34</v>
      </c>
      <c r="M63" t="s">
        <v>39</v>
      </c>
      <c r="N63" t="s">
        <v>54</v>
      </c>
      <c r="O63" s="8">
        <v>46203</v>
      </c>
      <c r="P63" s="7">
        <v>0.23529411764705882</v>
      </c>
    </row>
    <row r="64" spans="1:16" x14ac:dyDescent="0.25">
      <c r="A64">
        <v>2025</v>
      </c>
      <c r="B64" t="s">
        <v>14</v>
      </c>
      <c r="C64" t="s">
        <v>22</v>
      </c>
      <c r="D64" t="s">
        <v>21</v>
      </c>
      <c r="E64">
        <v>0</v>
      </c>
      <c r="F64" t="s">
        <v>40</v>
      </c>
      <c r="G64" s="18" t="s">
        <v>45</v>
      </c>
      <c r="H64">
        <v>34</v>
      </c>
      <c r="I64" s="7">
        <v>1</v>
      </c>
      <c r="J64" s="7">
        <v>1</v>
      </c>
      <c r="K64" s="7">
        <v>0.9</v>
      </c>
      <c r="L64" t="s">
        <v>34</v>
      </c>
      <c r="M64" t="s">
        <v>39</v>
      </c>
      <c r="N64" t="s">
        <v>54</v>
      </c>
      <c r="O64" s="8">
        <v>46203</v>
      </c>
      <c r="P64" s="7">
        <v>0</v>
      </c>
    </row>
    <row r="65" spans="1:16" x14ac:dyDescent="0.25">
      <c r="A65">
        <v>2025</v>
      </c>
      <c r="B65" t="s">
        <v>14</v>
      </c>
      <c r="C65" t="s">
        <v>25</v>
      </c>
      <c r="D65" t="s">
        <v>16</v>
      </c>
      <c r="E65">
        <v>59</v>
      </c>
      <c r="F65" t="s">
        <v>40</v>
      </c>
      <c r="G65" s="18"/>
      <c r="H65">
        <v>72</v>
      </c>
      <c r="I65" s="7">
        <v>0.98333333333333328</v>
      </c>
      <c r="J65" s="7">
        <v>0.98611111111111116</v>
      </c>
      <c r="K65" s="7">
        <v>0.9</v>
      </c>
      <c r="L65" t="s">
        <v>34</v>
      </c>
      <c r="M65" t="s">
        <v>39</v>
      </c>
      <c r="N65" t="s">
        <v>76</v>
      </c>
      <c r="O65" s="8">
        <v>46203</v>
      </c>
      <c r="P65" s="7">
        <v>0.81944444444444442</v>
      </c>
    </row>
    <row r="66" spans="1:16" x14ac:dyDescent="0.25">
      <c r="A66">
        <v>2025</v>
      </c>
      <c r="B66" t="s">
        <v>14</v>
      </c>
      <c r="C66" t="s">
        <v>25</v>
      </c>
      <c r="D66" t="s">
        <v>20</v>
      </c>
      <c r="E66">
        <v>12</v>
      </c>
      <c r="F66" t="s">
        <v>40</v>
      </c>
      <c r="G66" s="18"/>
      <c r="H66">
        <v>72</v>
      </c>
      <c r="I66" s="7">
        <v>0.98333333333333328</v>
      </c>
      <c r="J66" s="7">
        <v>0.98611111111111116</v>
      </c>
      <c r="K66" s="7">
        <v>0.9</v>
      </c>
      <c r="L66" t="s">
        <v>34</v>
      </c>
      <c r="M66" t="s">
        <v>39</v>
      </c>
      <c r="N66" t="s">
        <v>76</v>
      </c>
      <c r="O66" s="8">
        <v>46203</v>
      </c>
      <c r="P66" s="7">
        <v>0.16666666666666666</v>
      </c>
    </row>
    <row r="67" spans="1:16" x14ac:dyDescent="0.25">
      <c r="A67">
        <v>2025</v>
      </c>
      <c r="B67" t="s">
        <v>14</v>
      </c>
      <c r="C67" t="s">
        <v>25</v>
      </c>
      <c r="D67" t="s">
        <v>21</v>
      </c>
      <c r="E67">
        <v>1</v>
      </c>
      <c r="F67" t="s">
        <v>40</v>
      </c>
      <c r="G67" s="18"/>
      <c r="H67">
        <v>72</v>
      </c>
      <c r="I67" s="7">
        <v>0.98333333333333328</v>
      </c>
      <c r="J67" s="7">
        <v>0.98611111111111116</v>
      </c>
      <c r="K67" s="7">
        <v>0.9</v>
      </c>
      <c r="L67" t="s">
        <v>34</v>
      </c>
      <c r="M67" t="s">
        <v>39</v>
      </c>
      <c r="N67" t="s">
        <v>76</v>
      </c>
      <c r="O67" s="8">
        <v>46203</v>
      </c>
      <c r="P67" s="7">
        <v>1.3888888888888888E-2</v>
      </c>
    </row>
    <row r="68" spans="1:16" x14ac:dyDescent="0.25">
      <c r="A68">
        <v>2025</v>
      </c>
      <c r="B68" t="s">
        <v>14</v>
      </c>
      <c r="C68" t="s">
        <v>28</v>
      </c>
      <c r="D68" t="s">
        <v>16</v>
      </c>
      <c r="E68">
        <v>80</v>
      </c>
      <c r="F68" t="s">
        <v>37</v>
      </c>
      <c r="G68" s="18"/>
      <c r="H68">
        <v>86</v>
      </c>
      <c r="I68" s="7">
        <v>0.93023255813953487</v>
      </c>
      <c r="J68" s="7">
        <v>0.93023255813953487</v>
      </c>
      <c r="K68" s="7">
        <v>0.9</v>
      </c>
      <c r="L68" t="s">
        <v>34</v>
      </c>
      <c r="M68" t="s">
        <v>36</v>
      </c>
      <c r="N68" t="s">
        <v>74</v>
      </c>
      <c r="O68" s="8">
        <v>46203</v>
      </c>
      <c r="P68" s="7">
        <v>0.93023255813953487</v>
      </c>
    </row>
    <row r="69" spans="1:16" x14ac:dyDescent="0.25">
      <c r="A69">
        <v>2025</v>
      </c>
      <c r="B69" t="s">
        <v>14</v>
      </c>
      <c r="C69" t="s">
        <v>28</v>
      </c>
      <c r="D69" t="s">
        <v>20</v>
      </c>
      <c r="E69">
        <v>0</v>
      </c>
      <c r="F69" t="s">
        <v>37</v>
      </c>
      <c r="G69" s="18"/>
      <c r="H69">
        <v>86</v>
      </c>
      <c r="I69" s="7">
        <v>0.93023255813953487</v>
      </c>
      <c r="J69" s="7">
        <v>0.93023255813953487</v>
      </c>
      <c r="K69" s="7">
        <v>0.9</v>
      </c>
      <c r="L69" t="s">
        <v>34</v>
      </c>
      <c r="M69" t="s">
        <v>36</v>
      </c>
      <c r="N69" t="s">
        <v>74</v>
      </c>
      <c r="O69" s="8">
        <v>46203</v>
      </c>
      <c r="P69" s="7">
        <v>0</v>
      </c>
    </row>
    <row r="70" spans="1:16" x14ac:dyDescent="0.25">
      <c r="A70">
        <v>2025</v>
      </c>
      <c r="B70" t="s">
        <v>14</v>
      </c>
      <c r="C70" t="s">
        <v>28</v>
      </c>
      <c r="D70" t="s">
        <v>21</v>
      </c>
      <c r="E70">
        <v>6</v>
      </c>
      <c r="F70" t="s">
        <v>37</v>
      </c>
      <c r="G70" s="18"/>
      <c r="H70">
        <v>86</v>
      </c>
      <c r="I70" s="7">
        <v>0.93023255813953487</v>
      </c>
      <c r="J70" s="7">
        <v>0.93023255813953487</v>
      </c>
      <c r="K70" s="7">
        <v>0.9</v>
      </c>
      <c r="L70" t="s">
        <v>34</v>
      </c>
      <c r="M70" t="s">
        <v>36</v>
      </c>
      <c r="N70" t="s">
        <v>74</v>
      </c>
      <c r="O70" s="8">
        <v>46203</v>
      </c>
      <c r="P70" s="7">
        <v>6.9767441860465115E-2</v>
      </c>
    </row>
    <row r="71" spans="1:16" x14ac:dyDescent="0.25">
      <c r="A71">
        <v>2025</v>
      </c>
      <c r="B71" t="s">
        <v>14</v>
      </c>
      <c r="C71" t="s">
        <v>29</v>
      </c>
      <c r="D71" t="s">
        <v>16</v>
      </c>
      <c r="E71">
        <v>186</v>
      </c>
      <c r="F71" t="s">
        <v>40</v>
      </c>
      <c r="G71" s="18"/>
      <c r="H71">
        <v>196</v>
      </c>
      <c r="I71" s="7">
        <v>0.96875</v>
      </c>
      <c r="J71" s="7">
        <v>0.96938775510204078</v>
      </c>
      <c r="K71" s="7">
        <v>0.9</v>
      </c>
      <c r="L71" t="s">
        <v>34</v>
      </c>
      <c r="M71" t="s">
        <v>36</v>
      </c>
      <c r="N71" t="s">
        <v>66</v>
      </c>
      <c r="O71" s="8">
        <v>46203</v>
      </c>
      <c r="P71" s="7">
        <v>0.94897959183673475</v>
      </c>
    </row>
    <row r="72" spans="1:16" x14ac:dyDescent="0.25">
      <c r="A72">
        <v>2025</v>
      </c>
      <c r="B72" t="s">
        <v>14</v>
      </c>
      <c r="C72" t="s">
        <v>29</v>
      </c>
      <c r="D72" t="s">
        <v>20</v>
      </c>
      <c r="E72">
        <v>4</v>
      </c>
      <c r="F72" t="s">
        <v>40</v>
      </c>
      <c r="G72" s="18"/>
      <c r="H72">
        <v>196</v>
      </c>
      <c r="I72" s="7">
        <v>0.96875</v>
      </c>
      <c r="J72" s="7">
        <v>0.96938775510204078</v>
      </c>
      <c r="K72" s="7">
        <v>0.9</v>
      </c>
      <c r="L72" t="s">
        <v>34</v>
      </c>
      <c r="M72" t="s">
        <v>36</v>
      </c>
      <c r="N72" t="s">
        <v>66</v>
      </c>
      <c r="O72" s="8">
        <v>46203</v>
      </c>
      <c r="P72" s="7">
        <v>2.0408163265306121E-2</v>
      </c>
    </row>
    <row r="73" spans="1:16" x14ac:dyDescent="0.25">
      <c r="A73">
        <v>2025</v>
      </c>
      <c r="B73" t="s">
        <v>14</v>
      </c>
      <c r="C73" t="s">
        <v>29</v>
      </c>
      <c r="D73" t="s">
        <v>21</v>
      </c>
      <c r="E73">
        <v>6</v>
      </c>
      <c r="F73" t="s">
        <v>40</v>
      </c>
      <c r="G73" s="18"/>
      <c r="H73">
        <v>196</v>
      </c>
      <c r="I73" s="7">
        <v>0.96875</v>
      </c>
      <c r="J73" s="7">
        <v>0.96938775510204078</v>
      </c>
      <c r="K73" s="7">
        <v>0.9</v>
      </c>
      <c r="L73" t="s">
        <v>34</v>
      </c>
      <c r="M73" t="s">
        <v>36</v>
      </c>
      <c r="N73" t="s">
        <v>66</v>
      </c>
      <c r="O73" s="8">
        <v>46203</v>
      </c>
      <c r="P73" s="7">
        <v>3.0612244897959183E-2</v>
      </c>
    </row>
    <row r="74" spans="1:16" x14ac:dyDescent="0.25">
      <c r="A74">
        <v>2026</v>
      </c>
      <c r="B74" t="s">
        <v>14</v>
      </c>
      <c r="C74" t="s">
        <v>30</v>
      </c>
      <c r="D74" t="s">
        <v>16</v>
      </c>
      <c r="E74">
        <v>4</v>
      </c>
      <c r="F74" t="s">
        <v>27</v>
      </c>
      <c r="G74" s="18" t="s">
        <v>44</v>
      </c>
      <c r="H74">
        <v>9</v>
      </c>
      <c r="I74" s="7">
        <v>1</v>
      </c>
      <c r="J74" s="7">
        <v>1</v>
      </c>
      <c r="K74" s="7">
        <v>0.9</v>
      </c>
      <c r="L74" t="s">
        <v>34</v>
      </c>
      <c r="M74" t="s">
        <v>39</v>
      </c>
      <c r="N74" t="s">
        <v>53</v>
      </c>
      <c r="O74" s="8">
        <v>46203</v>
      </c>
      <c r="P74" s="7">
        <v>0.44444444444444442</v>
      </c>
    </row>
    <row r="75" spans="1:16" x14ac:dyDescent="0.25">
      <c r="A75">
        <v>2026</v>
      </c>
      <c r="B75" t="s">
        <v>14</v>
      </c>
      <c r="C75" t="s">
        <v>30</v>
      </c>
      <c r="D75" t="s">
        <v>20</v>
      </c>
      <c r="E75">
        <v>5</v>
      </c>
      <c r="F75" t="s">
        <v>27</v>
      </c>
      <c r="G75" s="18" t="s">
        <v>44</v>
      </c>
      <c r="H75">
        <v>9</v>
      </c>
      <c r="I75" s="7">
        <v>1</v>
      </c>
      <c r="J75" s="7">
        <v>1</v>
      </c>
      <c r="K75" s="7">
        <v>0.9</v>
      </c>
      <c r="L75" t="s">
        <v>34</v>
      </c>
      <c r="M75" t="s">
        <v>39</v>
      </c>
      <c r="N75" t="s">
        <v>53</v>
      </c>
      <c r="O75" s="8">
        <v>46203</v>
      </c>
      <c r="P75" s="7">
        <v>0.55555555555555558</v>
      </c>
    </row>
    <row r="76" spans="1:16" x14ac:dyDescent="0.25">
      <c r="A76">
        <v>2026</v>
      </c>
      <c r="B76" t="s">
        <v>14</v>
      </c>
      <c r="C76" t="s">
        <v>30</v>
      </c>
      <c r="D76" t="s">
        <v>21</v>
      </c>
      <c r="E76">
        <v>0</v>
      </c>
      <c r="F76" t="s">
        <v>27</v>
      </c>
      <c r="G76" s="18" t="s">
        <v>44</v>
      </c>
      <c r="H76">
        <v>9</v>
      </c>
      <c r="I76" s="7">
        <v>1</v>
      </c>
      <c r="J76" s="7">
        <v>1</v>
      </c>
      <c r="K76" s="7">
        <v>0.9</v>
      </c>
      <c r="L76" t="s">
        <v>34</v>
      </c>
      <c r="M76" t="s">
        <v>39</v>
      </c>
      <c r="N76" t="s">
        <v>53</v>
      </c>
      <c r="O76" s="8">
        <v>46203</v>
      </c>
      <c r="P76" s="7">
        <v>0</v>
      </c>
    </row>
    <row r="77" spans="1:16" x14ac:dyDescent="0.25">
      <c r="A77">
        <v>2026</v>
      </c>
      <c r="B77" t="s">
        <v>14</v>
      </c>
      <c r="C77" t="s">
        <v>26</v>
      </c>
      <c r="D77" t="s">
        <v>16</v>
      </c>
      <c r="E77">
        <v>19</v>
      </c>
      <c r="F77" t="s">
        <v>27</v>
      </c>
      <c r="G77" s="18" t="s">
        <v>44</v>
      </c>
      <c r="H77">
        <v>48</v>
      </c>
      <c r="I77" s="7">
        <v>1</v>
      </c>
      <c r="J77" s="7">
        <v>1</v>
      </c>
      <c r="K77" s="7">
        <v>0.9</v>
      </c>
      <c r="L77" t="s">
        <v>34</v>
      </c>
      <c r="M77" t="s">
        <v>39</v>
      </c>
      <c r="N77" t="s">
        <v>56</v>
      </c>
      <c r="O77" s="8">
        <v>46203</v>
      </c>
      <c r="P77" s="7">
        <v>0.39583333333333331</v>
      </c>
    </row>
    <row r="78" spans="1:16" x14ac:dyDescent="0.25">
      <c r="A78">
        <v>2026</v>
      </c>
      <c r="B78" t="s">
        <v>14</v>
      </c>
      <c r="C78" t="s">
        <v>26</v>
      </c>
      <c r="D78" t="s">
        <v>20</v>
      </c>
      <c r="E78">
        <v>29</v>
      </c>
      <c r="F78" t="s">
        <v>27</v>
      </c>
      <c r="G78" s="18" t="s">
        <v>44</v>
      </c>
      <c r="H78">
        <v>48</v>
      </c>
      <c r="I78" s="7">
        <v>1</v>
      </c>
      <c r="J78" s="7">
        <v>1</v>
      </c>
      <c r="K78" s="7">
        <v>0.9</v>
      </c>
      <c r="L78" t="s">
        <v>34</v>
      </c>
      <c r="M78" t="s">
        <v>39</v>
      </c>
      <c r="N78" t="s">
        <v>56</v>
      </c>
      <c r="O78" s="8">
        <v>46203</v>
      </c>
      <c r="P78" s="7">
        <v>0.60416666666666663</v>
      </c>
    </row>
    <row r="79" spans="1:16" x14ac:dyDescent="0.25">
      <c r="A79">
        <v>2026</v>
      </c>
      <c r="B79" t="s">
        <v>14</v>
      </c>
      <c r="C79" t="s">
        <v>26</v>
      </c>
      <c r="D79" t="s">
        <v>21</v>
      </c>
      <c r="E79">
        <v>0</v>
      </c>
      <c r="F79" t="s">
        <v>27</v>
      </c>
      <c r="G79" s="18" t="s">
        <v>44</v>
      </c>
      <c r="H79">
        <v>48</v>
      </c>
      <c r="I79" s="7">
        <v>1</v>
      </c>
      <c r="J79" s="7">
        <v>1</v>
      </c>
      <c r="K79" s="7">
        <v>0.9</v>
      </c>
      <c r="L79" t="s">
        <v>34</v>
      </c>
      <c r="M79" t="s">
        <v>39</v>
      </c>
      <c r="N79" t="s">
        <v>56</v>
      </c>
      <c r="O79" s="8">
        <v>46203</v>
      </c>
      <c r="P79" s="7">
        <v>0</v>
      </c>
    </row>
    <row r="80" spans="1:16" x14ac:dyDescent="0.25">
      <c r="A80">
        <v>2026</v>
      </c>
      <c r="B80" t="s">
        <v>14</v>
      </c>
      <c r="C80" t="s">
        <v>59</v>
      </c>
      <c r="D80" t="s">
        <v>16</v>
      </c>
      <c r="E80">
        <v>2</v>
      </c>
      <c r="F80" t="s">
        <v>51</v>
      </c>
      <c r="G80" s="18"/>
      <c r="H80">
        <v>2</v>
      </c>
      <c r="I80" s="7">
        <v>1</v>
      </c>
      <c r="J80" s="7">
        <v>1</v>
      </c>
      <c r="K80" s="7">
        <v>0.9</v>
      </c>
      <c r="L80" t="s">
        <v>34</v>
      </c>
      <c r="M80" t="s">
        <v>36</v>
      </c>
      <c r="N80" t="s">
        <v>60</v>
      </c>
      <c r="O80" s="8">
        <v>46203</v>
      </c>
      <c r="P80" s="7">
        <v>1</v>
      </c>
    </row>
    <row r="81" spans="1:16" x14ac:dyDescent="0.25">
      <c r="A81">
        <v>2026</v>
      </c>
      <c r="B81" t="s">
        <v>14</v>
      </c>
      <c r="C81" t="s">
        <v>59</v>
      </c>
      <c r="D81" t="s">
        <v>20</v>
      </c>
      <c r="E81">
        <v>0</v>
      </c>
      <c r="F81" t="s">
        <v>51</v>
      </c>
      <c r="G81" s="18"/>
      <c r="H81">
        <v>2</v>
      </c>
      <c r="I81" s="7">
        <v>1</v>
      </c>
      <c r="J81" s="7">
        <v>1</v>
      </c>
      <c r="K81" s="7">
        <v>0.9</v>
      </c>
      <c r="L81" t="s">
        <v>34</v>
      </c>
      <c r="M81" t="s">
        <v>36</v>
      </c>
      <c r="N81" t="s">
        <v>60</v>
      </c>
      <c r="O81" s="8">
        <v>46203</v>
      </c>
      <c r="P81" s="7">
        <v>0</v>
      </c>
    </row>
    <row r="82" spans="1:16" x14ac:dyDescent="0.25">
      <c r="A82">
        <v>2026</v>
      </c>
      <c r="B82" t="s">
        <v>14</v>
      </c>
      <c r="C82" t="s">
        <v>59</v>
      </c>
      <c r="D82" t="s">
        <v>21</v>
      </c>
      <c r="E82">
        <v>0</v>
      </c>
      <c r="F82" t="s">
        <v>51</v>
      </c>
      <c r="G82" s="18"/>
      <c r="H82">
        <v>2</v>
      </c>
      <c r="I82" s="7">
        <v>1</v>
      </c>
      <c r="J82" s="7">
        <v>1</v>
      </c>
      <c r="K82" s="7">
        <v>0.9</v>
      </c>
      <c r="L82" t="s">
        <v>34</v>
      </c>
      <c r="M82" t="s">
        <v>36</v>
      </c>
      <c r="N82" t="s">
        <v>60</v>
      </c>
      <c r="O82" s="8">
        <v>46203</v>
      </c>
      <c r="P82" s="7">
        <v>0</v>
      </c>
    </row>
    <row r="83" spans="1:16" x14ac:dyDescent="0.25">
      <c r="A83">
        <v>2026</v>
      </c>
      <c r="B83" t="s">
        <v>14</v>
      </c>
      <c r="C83" t="s">
        <v>50</v>
      </c>
      <c r="D83" t="s">
        <v>16</v>
      </c>
      <c r="E83">
        <v>3</v>
      </c>
      <c r="F83" t="s">
        <v>51</v>
      </c>
      <c r="G83" s="18"/>
      <c r="H83">
        <v>5</v>
      </c>
      <c r="I83" s="7">
        <v>1</v>
      </c>
      <c r="J83" s="7">
        <v>1</v>
      </c>
      <c r="K83" s="7">
        <v>0.9</v>
      </c>
      <c r="L83" t="s">
        <v>34</v>
      </c>
      <c r="M83" t="s">
        <v>39</v>
      </c>
      <c r="N83" t="s">
        <v>58</v>
      </c>
      <c r="O83" s="8">
        <v>46203</v>
      </c>
      <c r="P83" s="7">
        <v>0.6</v>
      </c>
    </row>
    <row r="84" spans="1:16" x14ac:dyDescent="0.25">
      <c r="A84">
        <v>2026</v>
      </c>
      <c r="B84" t="s">
        <v>14</v>
      </c>
      <c r="C84" t="s">
        <v>50</v>
      </c>
      <c r="D84" t="s">
        <v>20</v>
      </c>
      <c r="E84">
        <v>2</v>
      </c>
      <c r="F84" t="s">
        <v>51</v>
      </c>
      <c r="G84" s="18"/>
      <c r="H84">
        <v>5</v>
      </c>
      <c r="I84" s="7">
        <v>1</v>
      </c>
      <c r="J84" s="7">
        <v>1</v>
      </c>
      <c r="K84" s="7">
        <v>0.9</v>
      </c>
      <c r="L84" t="s">
        <v>34</v>
      </c>
      <c r="M84" t="s">
        <v>39</v>
      </c>
      <c r="N84" t="s">
        <v>58</v>
      </c>
      <c r="O84" s="8">
        <v>46203</v>
      </c>
      <c r="P84" s="7">
        <v>0.4</v>
      </c>
    </row>
    <row r="85" spans="1:16" x14ac:dyDescent="0.25">
      <c r="A85">
        <v>2026</v>
      </c>
      <c r="B85" t="s">
        <v>14</v>
      </c>
      <c r="C85" t="s">
        <v>50</v>
      </c>
      <c r="D85" t="s">
        <v>21</v>
      </c>
      <c r="E85">
        <v>0</v>
      </c>
      <c r="F85" t="s">
        <v>51</v>
      </c>
      <c r="G85" s="18"/>
      <c r="H85">
        <v>5</v>
      </c>
      <c r="I85" s="7">
        <v>1</v>
      </c>
      <c r="J85" s="7">
        <v>1</v>
      </c>
      <c r="K85" s="7">
        <v>0.9</v>
      </c>
      <c r="L85" t="s">
        <v>34</v>
      </c>
      <c r="M85" t="s">
        <v>39</v>
      </c>
      <c r="N85" t="s">
        <v>58</v>
      </c>
      <c r="O85" s="8">
        <v>46203</v>
      </c>
      <c r="P85" s="7">
        <v>0</v>
      </c>
    </row>
    <row r="86" spans="1:16" x14ac:dyDescent="0.25">
      <c r="A86">
        <v>2026</v>
      </c>
      <c r="B86" t="s">
        <v>14</v>
      </c>
      <c r="C86" t="s">
        <v>67</v>
      </c>
      <c r="D86" t="s">
        <v>16</v>
      </c>
      <c r="E86">
        <v>2</v>
      </c>
      <c r="F86" t="s">
        <v>37</v>
      </c>
      <c r="G86" s="18"/>
      <c r="H86">
        <v>7</v>
      </c>
      <c r="I86" s="7">
        <v>1</v>
      </c>
      <c r="J86" s="7">
        <v>1</v>
      </c>
      <c r="K86" s="7">
        <v>0.9</v>
      </c>
      <c r="L86" t="s">
        <v>34</v>
      </c>
      <c r="M86" t="s">
        <v>39</v>
      </c>
      <c r="N86" t="s">
        <v>68</v>
      </c>
      <c r="O86" s="8">
        <v>46203</v>
      </c>
      <c r="P86" s="7">
        <v>0.2857142857142857</v>
      </c>
    </row>
    <row r="87" spans="1:16" x14ac:dyDescent="0.25">
      <c r="A87">
        <v>2026</v>
      </c>
      <c r="B87" t="s">
        <v>14</v>
      </c>
      <c r="C87" t="s">
        <v>67</v>
      </c>
      <c r="D87" t="s">
        <v>20</v>
      </c>
      <c r="E87">
        <v>5</v>
      </c>
      <c r="F87" t="s">
        <v>37</v>
      </c>
      <c r="G87" s="18"/>
      <c r="H87">
        <v>7</v>
      </c>
      <c r="I87" s="7">
        <v>1</v>
      </c>
      <c r="J87" s="7">
        <v>1</v>
      </c>
      <c r="K87" s="7">
        <v>0.9</v>
      </c>
      <c r="L87" t="s">
        <v>34</v>
      </c>
      <c r="M87" t="s">
        <v>39</v>
      </c>
      <c r="N87" t="s">
        <v>68</v>
      </c>
      <c r="O87" s="8">
        <v>46203</v>
      </c>
      <c r="P87" s="7">
        <v>0.7142857142857143</v>
      </c>
    </row>
    <row r="88" spans="1:16" x14ac:dyDescent="0.25">
      <c r="A88">
        <v>2026</v>
      </c>
      <c r="B88" t="s">
        <v>14</v>
      </c>
      <c r="C88" t="s">
        <v>67</v>
      </c>
      <c r="D88" t="s">
        <v>21</v>
      </c>
      <c r="E88">
        <v>0</v>
      </c>
      <c r="F88" t="s">
        <v>37</v>
      </c>
      <c r="G88" s="18"/>
      <c r="H88">
        <v>7</v>
      </c>
      <c r="I88" s="7">
        <v>1</v>
      </c>
      <c r="J88" s="7">
        <v>1</v>
      </c>
      <c r="K88" s="7">
        <v>0.9</v>
      </c>
      <c r="L88" t="s">
        <v>34</v>
      </c>
      <c r="M88" t="s">
        <v>39</v>
      </c>
      <c r="N88" t="s">
        <v>68</v>
      </c>
      <c r="O88" s="8">
        <v>46203</v>
      </c>
      <c r="P88" s="7">
        <v>0</v>
      </c>
    </row>
    <row r="89" spans="1:16" x14ac:dyDescent="0.25">
      <c r="A89">
        <v>2026</v>
      </c>
      <c r="B89" t="s">
        <v>14</v>
      </c>
      <c r="C89" t="s">
        <v>48</v>
      </c>
      <c r="D89" t="s">
        <v>16</v>
      </c>
      <c r="E89">
        <v>16</v>
      </c>
      <c r="F89" t="s">
        <v>37</v>
      </c>
      <c r="G89" s="18"/>
      <c r="H89">
        <v>43</v>
      </c>
      <c r="I89" s="7">
        <v>1</v>
      </c>
      <c r="J89" s="7">
        <v>1</v>
      </c>
      <c r="K89" s="7">
        <v>0.9</v>
      </c>
      <c r="L89" t="s">
        <v>34</v>
      </c>
      <c r="M89" t="s">
        <v>39</v>
      </c>
      <c r="N89" t="s">
        <v>49</v>
      </c>
      <c r="O89" s="8">
        <v>46203</v>
      </c>
      <c r="P89" s="7">
        <v>0.37209302325581395</v>
      </c>
    </row>
    <row r="90" spans="1:16" x14ac:dyDescent="0.25">
      <c r="A90">
        <v>2026</v>
      </c>
      <c r="B90" t="s">
        <v>14</v>
      </c>
      <c r="C90" t="s">
        <v>48</v>
      </c>
      <c r="D90" t="s">
        <v>20</v>
      </c>
      <c r="E90">
        <v>27</v>
      </c>
      <c r="F90" t="s">
        <v>37</v>
      </c>
      <c r="G90" s="18"/>
      <c r="H90">
        <v>43</v>
      </c>
      <c r="I90" s="7">
        <v>1</v>
      </c>
      <c r="J90" s="7">
        <v>1</v>
      </c>
      <c r="K90" s="7">
        <v>0.9</v>
      </c>
      <c r="L90" t="s">
        <v>34</v>
      </c>
      <c r="M90" t="s">
        <v>39</v>
      </c>
      <c r="N90" t="s">
        <v>49</v>
      </c>
      <c r="O90" s="8">
        <v>46203</v>
      </c>
      <c r="P90" s="7">
        <v>0.62790697674418605</v>
      </c>
    </row>
    <row r="91" spans="1:16" x14ac:dyDescent="0.25">
      <c r="A91">
        <v>2026</v>
      </c>
      <c r="B91" t="s">
        <v>14</v>
      </c>
      <c r="C91" t="s">
        <v>48</v>
      </c>
      <c r="D91" t="s">
        <v>21</v>
      </c>
      <c r="E91">
        <v>0</v>
      </c>
      <c r="F91" t="s">
        <v>37</v>
      </c>
      <c r="G91" s="18"/>
      <c r="H91">
        <v>43</v>
      </c>
      <c r="I91" s="7">
        <v>1</v>
      </c>
      <c r="J91" s="7">
        <v>1</v>
      </c>
      <c r="K91" s="7">
        <v>0.9</v>
      </c>
      <c r="L91" t="s">
        <v>34</v>
      </c>
      <c r="M91" t="s">
        <v>39</v>
      </c>
      <c r="N91" t="s">
        <v>49</v>
      </c>
      <c r="O91" s="8">
        <v>46203</v>
      </c>
      <c r="P91" s="7">
        <v>0</v>
      </c>
    </row>
    <row r="92" spans="1:16" x14ac:dyDescent="0.25">
      <c r="A92">
        <v>2026</v>
      </c>
      <c r="B92" t="s">
        <v>14</v>
      </c>
      <c r="C92" t="s">
        <v>33</v>
      </c>
      <c r="D92" t="s">
        <v>16</v>
      </c>
      <c r="E92">
        <v>606</v>
      </c>
      <c r="F92" t="s">
        <v>37</v>
      </c>
      <c r="G92" s="18"/>
      <c r="H92">
        <v>1221</v>
      </c>
      <c r="I92" s="7">
        <v>0.99507389162561577</v>
      </c>
      <c r="J92" s="7">
        <v>0.99754299754299758</v>
      </c>
      <c r="K92" s="7">
        <v>0.9</v>
      </c>
      <c r="L92" t="s">
        <v>34</v>
      </c>
      <c r="M92" t="s">
        <v>39</v>
      </c>
      <c r="N92" t="s">
        <v>71</v>
      </c>
      <c r="O92" s="8">
        <v>46203</v>
      </c>
      <c r="P92" s="7">
        <v>0.49631449631449631</v>
      </c>
    </row>
    <row r="93" spans="1:16" x14ac:dyDescent="0.25">
      <c r="A93">
        <v>2026</v>
      </c>
      <c r="B93" t="s">
        <v>14</v>
      </c>
      <c r="C93" t="s">
        <v>33</v>
      </c>
      <c r="D93" t="s">
        <v>20</v>
      </c>
      <c r="E93">
        <v>612</v>
      </c>
      <c r="F93" t="s">
        <v>37</v>
      </c>
      <c r="G93" s="18"/>
      <c r="H93">
        <v>1221</v>
      </c>
      <c r="I93" s="7">
        <v>0.99507389162561577</v>
      </c>
      <c r="J93" s="7">
        <v>0.99754299754299758</v>
      </c>
      <c r="K93" s="7">
        <v>0.9</v>
      </c>
      <c r="L93" t="s">
        <v>34</v>
      </c>
      <c r="M93" t="s">
        <v>39</v>
      </c>
      <c r="N93" t="s">
        <v>71</v>
      </c>
      <c r="O93" s="8">
        <v>46203</v>
      </c>
      <c r="P93" s="7">
        <v>0.50122850122850127</v>
      </c>
    </row>
    <row r="94" spans="1:16" x14ac:dyDescent="0.25">
      <c r="A94">
        <v>2026</v>
      </c>
      <c r="B94" t="s">
        <v>14</v>
      </c>
      <c r="C94" t="s">
        <v>33</v>
      </c>
      <c r="D94" t="s">
        <v>21</v>
      </c>
      <c r="E94">
        <v>3</v>
      </c>
      <c r="F94" t="s">
        <v>37</v>
      </c>
      <c r="G94" s="18"/>
      <c r="H94">
        <v>1221</v>
      </c>
      <c r="I94" s="7">
        <v>0.99507389162561577</v>
      </c>
      <c r="J94" s="7">
        <v>0.99754299754299758</v>
      </c>
      <c r="K94" s="7">
        <v>0.9</v>
      </c>
      <c r="L94" t="s">
        <v>34</v>
      </c>
      <c r="M94" t="s">
        <v>39</v>
      </c>
      <c r="N94" t="s">
        <v>71</v>
      </c>
      <c r="O94" s="8">
        <v>46203</v>
      </c>
      <c r="P94" s="7">
        <v>2.4570024570024569E-3</v>
      </c>
    </row>
    <row r="95" spans="1:16" x14ac:dyDescent="0.25">
      <c r="A95">
        <v>2026</v>
      </c>
      <c r="B95" t="s">
        <v>14</v>
      </c>
      <c r="C95" t="s">
        <v>31</v>
      </c>
      <c r="D95" t="s">
        <v>16</v>
      </c>
      <c r="E95">
        <v>701</v>
      </c>
      <c r="F95" t="s">
        <v>38</v>
      </c>
      <c r="G95" s="18"/>
      <c r="H95">
        <v>1279</v>
      </c>
      <c r="I95" s="7">
        <v>0.97905027932960897</v>
      </c>
      <c r="J95" s="7">
        <v>0.98827208756841278</v>
      </c>
      <c r="K95" s="7">
        <v>0.9</v>
      </c>
      <c r="L95" t="s">
        <v>34</v>
      </c>
      <c r="M95" t="s">
        <v>39</v>
      </c>
      <c r="N95" t="s">
        <v>55</v>
      </c>
      <c r="O95" s="8">
        <v>46203</v>
      </c>
      <c r="P95" s="7">
        <v>0.54808444096950748</v>
      </c>
    </row>
    <row r="96" spans="1:16" x14ac:dyDescent="0.25">
      <c r="A96">
        <v>2026</v>
      </c>
      <c r="B96" t="s">
        <v>14</v>
      </c>
      <c r="C96" t="s">
        <v>31</v>
      </c>
      <c r="D96" t="s">
        <v>20</v>
      </c>
      <c r="E96">
        <v>563</v>
      </c>
      <c r="F96" t="s">
        <v>38</v>
      </c>
      <c r="G96" s="18"/>
      <c r="H96">
        <v>1279</v>
      </c>
      <c r="I96" s="7">
        <v>0.97905027932960897</v>
      </c>
      <c r="J96" s="7">
        <v>0.98827208756841278</v>
      </c>
      <c r="K96" s="7">
        <v>0.9</v>
      </c>
      <c r="L96" t="s">
        <v>34</v>
      </c>
      <c r="M96" t="s">
        <v>39</v>
      </c>
      <c r="N96" t="s">
        <v>55</v>
      </c>
      <c r="O96" s="8">
        <v>46203</v>
      </c>
      <c r="P96" s="7">
        <v>0.44018764659890541</v>
      </c>
    </row>
    <row r="97" spans="1:17" x14ac:dyDescent="0.25">
      <c r="A97">
        <v>2026</v>
      </c>
      <c r="B97" t="s">
        <v>14</v>
      </c>
      <c r="C97" t="s">
        <v>31</v>
      </c>
      <c r="D97" t="s">
        <v>21</v>
      </c>
      <c r="E97">
        <v>15</v>
      </c>
      <c r="F97" t="s">
        <v>38</v>
      </c>
      <c r="G97" s="18"/>
      <c r="H97">
        <v>1279</v>
      </c>
      <c r="I97" s="7">
        <v>0.97905027932960897</v>
      </c>
      <c r="J97" s="7">
        <v>0.98827208756841278</v>
      </c>
      <c r="K97" s="7">
        <v>0.9</v>
      </c>
      <c r="L97" t="s">
        <v>34</v>
      </c>
      <c r="M97" t="s">
        <v>39</v>
      </c>
      <c r="N97" t="s">
        <v>55</v>
      </c>
      <c r="O97" s="8">
        <v>46203</v>
      </c>
      <c r="P97" s="7">
        <v>1.1727912431587178E-2</v>
      </c>
    </row>
    <row r="98" spans="1:17" x14ac:dyDescent="0.25">
      <c r="A98">
        <v>2026</v>
      </c>
      <c r="B98" t="s">
        <v>14</v>
      </c>
      <c r="C98" t="s">
        <v>15</v>
      </c>
      <c r="D98" t="s">
        <v>16</v>
      </c>
      <c r="E98">
        <v>2</v>
      </c>
      <c r="F98" t="s">
        <v>37</v>
      </c>
      <c r="G98" s="18" t="s">
        <v>45</v>
      </c>
      <c r="H98">
        <v>42</v>
      </c>
      <c r="I98" s="7">
        <v>1</v>
      </c>
      <c r="J98" s="7">
        <v>1</v>
      </c>
      <c r="K98" s="7">
        <v>0.9</v>
      </c>
      <c r="L98" t="s">
        <v>34</v>
      </c>
      <c r="M98" t="s">
        <v>39</v>
      </c>
      <c r="N98" t="s">
        <v>75</v>
      </c>
      <c r="O98" s="8">
        <v>46203</v>
      </c>
      <c r="P98" s="7">
        <v>4.7619047619047616E-2</v>
      </c>
      <c r="Q98">
        <v>0</v>
      </c>
    </row>
    <row r="99" spans="1:17" x14ac:dyDescent="0.25">
      <c r="A99">
        <v>2026</v>
      </c>
      <c r="B99" t="s">
        <v>14</v>
      </c>
      <c r="C99" t="s">
        <v>15</v>
      </c>
      <c r="D99" t="s">
        <v>20</v>
      </c>
      <c r="E99">
        <v>40</v>
      </c>
      <c r="F99" t="s">
        <v>37</v>
      </c>
      <c r="G99" s="18" t="s">
        <v>45</v>
      </c>
      <c r="H99">
        <v>42</v>
      </c>
      <c r="I99" s="7">
        <v>1</v>
      </c>
      <c r="J99" s="7">
        <v>1</v>
      </c>
      <c r="K99" s="7">
        <v>0.9</v>
      </c>
      <c r="L99" t="s">
        <v>34</v>
      </c>
      <c r="M99" t="s">
        <v>39</v>
      </c>
      <c r="N99" t="s">
        <v>75</v>
      </c>
      <c r="O99" s="8">
        <v>46203</v>
      </c>
      <c r="P99" s="7">
        <v>0.95238095238095233</v>
      </c>
      <c r="Q99">
        <v>5</v>
      </c>
    </row>
    <row r="100" spans="1:17" x14ac:dyDescent="0.25">
      <c r="A100">
        <v>2026</v>
      </c>
      <c r="B100" t="s">
        <v>14</v>
      </c>
      <c r="C100" t="s">
        <v>15</v>
      </c>
      <c r="D100" t="s">
        <v>21</v>
      </c>
      <c r="E100">
        <v>0</v>
      </c>
      <c r="F100" t="s">
        <v>37</v>
      </c>
      <c r="G100" s="18" t="s">
        <v>45</v>
      </c>
      <c r="H100">
        <v>42</v>
      </c>
      <c r="I100" s="7">
        <v>1</v>
      </c>
      <c r="J100" s="7">
        <v>1</v>
      </c>
      <c r="K100" s="7">
        <v>0.9</v>
      </c>
      <c r="L100" t="s">
        <v>34</v>
      </c>
      <c r="M100" t="s">
        <v>39</v>
      </c>
      <c r="N100" t="s">
        <v>75</v>
      </c>
      <c r="O100" s="8">
        <v>46203</v>
      </c>
      <c r="P100" s="7">
        <v>0</v>
      </c>
      <c r="Q100">
        <v>0</v>
      </c>
    </row>
    <row r="101" spans="1:17" x14ac:dyDescent="0.25">
      <c r="A101">
        <v>2026</v>
      </c>
      <c r="B101" t="s">
        <v>14</v>
      </c>
      <c r="C101" t="s">
        <v>24</v>
      </c>
      <c r="D101" t="s">
        <v>16</v>
      </c>
      <c r="E101">
        <v>1</v>
      </c>
      <c r="F101" t="s">
        <v>37</v>
      </c>
      <c r="G101" s="18"/>
      <c r="H101">
        <v>16</v>
      </c>
      <c r="I101" s="7">
        <v>1</v>
      </c>
      <c r="J101" s="7">
        <v>1</v>
      </c>
      <c r="K101" s="7">
        <v>0.9</v>
      </c>
      <c r="L101" t="s">
        <v>34</v>
      </c>
      <c r="M101" t="s">
        <v>39</v>
      </c>
      <c r="N101" t="s">
        <v>47</v>
      </c>
      <c r="O101" s="8">
        <v>46203</v>
      </c>
      <c r="P101" s="7">
        <v>6.25E-2</v>
      </c>
      <c r="Q101">
        <v>0</v>
      </c>
    </row>
    <row r="102" spans="1:17" x14ac:dyDescent="0.25">
      <c r="A102">
        <v>2026</v>
      </c>
      <c r="B102" t="s">
        <v>14</v>
      </c>
      <c r="C102" t="s">
        <v>24</v>
      </c>
      <c r="D102" t="s">
        <v>20</v>
      </c>
      <c r="E102">
        <v>15</v>
      </c>
      <c r="F102" t="s">
        <v>37</v>
      </c>
      <c r="G102" s="18"/>
      <c r="H102">
        <v>16</v>
      </c>
      <c r="I102" s="7">
        <v>1</v>
      </c>
      <c r="J102" s="7">
        <v>1</v>
      </c>
      <c r="K102" s="7">
        <v>0.9</v>
      </c>
      <c r="L102" t="s">
        <v>34</v>
      </c>
      <c r="M102" t="s">
        <v>39</v>
      </c>
      <c r="N102" t="s">
        <v>47</v>
      </c>
      <c r="O102" s="8">
        <v>46203</v>
      </c>
      <c r="P102" s="7">
        <v>0.9375</v>
      </c>
      <c r="Q102">
        <v>11</v>
      </c>
    </row>
    <row r="103" spans="1:17" x14ac:dyDescent="0.25">
      <c r="A103">
        <v>2026</v>
      </c>
      <c r="B103" t="s">
        <v>14</v>
      </c>
      <c r="C103" t="s">
        <v>24</v>
      </c>
      <c r="D103" t="s">
        <v>21</v>
      </c>
      <c r="E103">
        <v>0</v>
      </c>
      <c r="F103" t="s">
        <v>37</v>
      </c>
      <c r="G103" s="18"/>
      <c r="H103">
        <v>16</v>
      </c>
      <c r="I103" s="7">
        <v>1</v>
      </c>
      <c r="J103" s="7">
        <v>1</v>
      </c>
      <c r="K103" s="7">
        <v>0.9</v>
      </c>
      <c r="L103" t="s">
        <v>34</v>
      </c>
      <c r="M103" t="s">
        <v>39</v>
      </c>
      <c r="N103" t="s">
        <v>47</v>
      </c>
      <c r="O103" s="8">
        <v>46203</v>
      </c>
      <c r="P103" s="7">
        <v>0</v>
      </c>
      <c r="Q103">
        <v>0</v>
      </c>
    </row>
    <row r="104" spans="1:17" x14ac:dyDescent="0.25">
      <c r="A104">
        <v>2026</v>
      </c>
      <c r="B104" t="s">
        <v>14</v>
      </c>
      <c r="C104" t="s">
        <v>22</v>
      </c>
      <c r="D104" t="s">
        <v>16</v>
      </c>
      <c r="E104">
        <v>1</v>
      </c>
      <c r="F104" t="s">
        <v>40</v>
      </c>
      <c r="G104" s="18" t="s">
        <v>45</v>
      </c>
      <c r="H104">
        <v>25</v>
      </c>
      <c r="I104" s="7">
        <v>1</v>
      </c>
      <c r="J104" s="7">
        <v>1</v>
      </c>
      <c r="K104" s="7">
        <v>0.9</v>
      </c>
      <c r="L104" t="s">
        <v>34</v>
      </c>
      <c r="M104" t="s">
        <v>39</v>
      </c>
      <c r="N104" t="s">
        <v>65</v>
      </c>
      <c r="O104" s="8">
        <v>46203</v>
      </c>
      <c r="P104" s="7">
        <v>0.04</v>
      </c>
    </row>
    <row r="105" spans="1:17" x14ac:dyDescent="0.25">
      <c r="A105">
        <v>2026</v>
      </c>
      <c r="B105" t="s">
        <v>14</v>
      </c>
      <c r="C105" t="s">
        <v>22</v>
      </c>
      <c r="D105" t="s">
        <v>20</v>
      </c>
      <c r="E105">
        <v>24</v>
      </c>
      <c r="F105" t="s">
        <v>40</v>
      </c>
      <c r="G105" s="18" t="s">
        <v>45</v>
      </c>
      <c r="H105">
        <v>25</v>
      </c>
      <c r="I105" s="7">
        <v>1</v>
      </c>
      <c r="J105" s="7">
        <v>1</v>
      </c>
      <c r="K105" s="7">
        <v>0.9</v>
      </c>
      <c r="L105" t="s">
        <v>34</v>
      </c>
      <c r="M105" t="s">
        <v>39</v>
      </c>
      <c r="N105" t="s">
        <v>65</v>
      </c>
      <c r="O105" s="8">
        <v>46203</v>
      </c>
      <c r="P105" s="7">
        <v>0.96</v>
      </c>
    </row>
    <row r="106" spans="1:17" x14ac:dyDescent="0.25">
      <c r="A106">
        <v>2026</v>
      </c>
      <c r="B106" t="s">
        <v>14</v>
      </c>
      <c r="C106" t="s">
        <v>22</v>
      </c>
      <c r="D106" t="s">
        <v>21</v>
      </c>
      <c r="E106">
        <v>0</v>
      </c>
      <c r="F106" t="s">
        <v>40</v>
      </c>
      <c r="G106" s="18" t="s">
        <v>45</v>
      </c>
      <c r="H106">
        <v>25</v>
      </c>
      <c r="I106" s="7">
        <v>1</v>
      </c>
      <c r="J106" s="7">
        <v>1</v>
      </c>
      <c r="K106" s="7">
        <v>0.9</v>
      </c>
      <c r="L106" t="s">
        <v>34</v>
      </c>
      <c r="M106" t="s">
        <v>39</v>
      </c>
      <c r="N106" t="s">
        <v>65</v>
      </c>
      <c r="O106" s="8">
        <v>46203</v>
      </c>
      <c r="P106" s="7">
        <v>0</v>
      </c>
    </row>
    <row r="107" spans="1:17" x14ac:dyDescent="0.25">
      <c r="A107">
        <v>2026</v>
      </c>
      <c r="B107" t="s">
        <v>14</v>
      </c>
      <c r="C107" t="s">
        <v>25</v>
      </c>
      <c r="D107" t="s">
        <v>16</v>
      </c>
      <c r="E107">
        <v>0</v>
      </c>
      <c r="F107" t="s">
        <v>40</v>
      </c>
      <c r="G107" s="18"/>
      <c r="H107">
        <v>53</v>
      </c>
      <c r="I107" s="7"/>
      <c r="J107" s="7">
        <v>1</v>
      </c>
      <c r="K107" s="7">
        <v>0.9</v>
      </c>
      <c r="L107" t="s">
        <v>34</v>
      </c>
      <c r="M107" t="s">
        <v>39</v>
      </c>
      <c r="N107" t="s">
        <v>57</v>
      </c>
      <c r="O107" s="8">
        <v>46203</v>
      </c>
      <c r="P107" s="7">
        <v>0</v>
      </c>
    </row>
    <row r="108" spans="1:17" x14ac:dyDescent="0.25">
      <c r="A108">
        <v>2026</v>
      </c>
      <c r="B108" t="s">
        <v>14</v>
      </c>
      <c r="C108" t="s">
        <v>25</v>
      </c>
      <c r="D108" t="s">
        <v>20</v>
      </c>
      <c r="E108">
        <v>53</v>
      </c>
      <c r="F108" t="s">
        <v>40</v>
      </c>
      <c r="G108" s="18"/>
      <c r="H108">
        <v>53</v>
      </c>
      <c r="I108" s="7"/>
      <c r="J108" s="7">
        <v>1</v>
      </c>
      <c r="K108" s="7">
        <v>0.9</v>
      </c>
      <c r="L108" t="s">
        <v>34</v>
      </c>
      <c r="M108" t="s">
        <v>39</v>
      </c>
      <c r="N108" t="s">
        <v>57</v>
      </c>
      <c r="O108" s="8">
        <v>46203</v>
      </c>
      <c r="P108" s="7">
        <v>1</v>
      </c>
    </row>
    <row r="109" spans="1:17" x14ac:dyDescent="0.25">
      <c r="A109">
        <v>2026</v>
      </c>
      <c r="B109" t="s">
        <v>14</v>
      </c>
      <c r="C109" t="s">
        <v>25</v>
      </c>
      <c r="D109" t="s">
        <v>21</v>
      </c>
      <c r="E109">
        <v>0</v>
      </c>
      <c r="F109" t="s">
        <v>40</v>
      </c>
      <c r="G109" s="18"/>
      <c r="H109">
        <v>53</v>
      </c>
      <c r="I109" s="7"/>
      <c r="J109" s="7">
        <v>1</v>
      </c>
      <c r="K109" s="7">
        <v>0.9</v>
      </c>
      <c r="L109" t="s">
        <v>34</v>
      </c>
      <c r="M109" t="s">
        <v>39</v>
      </c>
      <c r="N109" t="s">
        <v>57</v>
      </c>
      <c r="O109" s="8">
        <v>46203</v>
      </c>
      <c r="P109" s="7">
        <v>0</v>
      </c>
    </row>
    <row r="110" spans="1:17" x14ac:dyDescent="0.25">
      <c r="A110">
        <v>2026</v>
      </c>
      <c r="B110" t="s">
        <v>14</v>
      </c>
      <c r="C110" t="s">
        <v>28</v>
      </c>
      <c r="D110" t="s">
        <v>16</v>
      </c>
      <c r="E110">
        <v>32</v>
      </c>
      <c r="F110" t="s">
        <v>37</v>
      </c>
      <c r="G110" s="18"/>
      <c r="H110">
        <v>74</v>
      </c>
      <c r="I110" s="7">
        <v>1</v>
      </c>
      <c r="J110" s="7">
        <v>1</v>
      </c>
      <c r="K110" s="7">
        <v>0.9</v>
      </c>
      <c r="L110" t="s">
        <v>34</v>
      </c>
      <c r="M110" t="s">
        <v>39</v>
      </c>
      <c r="N110" t="s">
        <v>69</v>
      </c>
      <c r="O110" s="8">
        <v>46203</v>
      </c>
      <c r="P110" s="7">
        <v>0.43243243243243246</v>
      </c>
      <c r="Q110">
        <v>0</v>
      </c>
    </row>
    <row r="111" spans="1:17" x14ac:dyDescent="0.25">
      <c r="A111">
        <v>2026</v>
      </c>
      <c r="B111" t="s">
        <v>14</v>
      </c>
      <c r="C111" t="s">
        <v>28</v>
      </c>
      <c r="D111" t="s">
        <v>20</v>
      </c>
      <c r="E111">
        <v>42</v>
      </c>
      <c r="F111" t="s">
        <v>37</v>
      </c>
      <c r="G111" s="18"/>
      <c r="H111">
        <v>74</v>
      </c>
      <c r="I111" s="7">
        <v>1</v>
      </c>
      <c r="J111" s="7">
        <v>1</v>
      </c>
      <c r="K111" s="7">
        <v>0.9</v>
      </c>
      <c r="L111" t="s">
        <v>34</v>
      </c>
      <c r="M111" t="s">
        <v>39</v>
      </c>
      <c r="N111" t="s">
        <v>69</v>
      </c>
      <c r="O111" s="8">
        <v>46203</v>
      </c>
      <c r="P111" s="7">
        <v>0.56756756756756754</v>
      </c>
      <c r="Q111">
        <v>15</v>
      </c>
    </row>
    <row r="112" spans="1:17" x14ac:dyDescent="0.25">
      <c r="A112">
        <v>2026</v>
      </c>
      <c r="B112" t="s">
        <v>14</v>
      </c>
      <c r="C112" t="s">
        <v>28</v>
      </c>
      <c r="D112" t="s">
        <v>21</v>
      </c>
      <c r="E112">
        <v>0</v>
      </c>
      <c r="F112" t="s">
        <v>37</v>
      </c>
      <c r="G112" s="18"/>
      <c r="H112">
        <v>74</v>
      </c>
      <c r="I112" s="7">
        <v>1</v>
      </c>
      <c r="J112" s="7">
        <v>1</v>
      </c>
      <c r="K112" s="7">
        <v>0.9</v>
      </c>
      <c r="L112" t="s">
        <v>34</v>
      </c>
      <c r="M112" t="s">
        <v>39</v>
      </c>
      <c r="N112" t="s">
        <v>69</v>
      </c>
      <c r="O112" s="8">
        <v>46203</v>
      </c>
      <c r="P112" s="7">
        <v>0</v>
      </c>
      <c r="Q112">
        <v>0</v>
      </c>
    </row>
    <row r="113" spans="1:16" x14ac:dyDescent="0.25">
      <c r="A113">
        <v>2026</v>
      </c>
      <c r="B113" t="s">
        <v>14</v>
      </c>
      <c r="C113" t="s">
        <v>29</v>
      </c>
      <c r="D113" t="s">
        <v>16</v>
      </c>
      <c r="E113">
        <v>9</v>
      </c>
      <c r="F113" t="s">
        <v>40</v>
      </c>
      <c r="G113" s="18"/>
      <c r="H113">
        <v>137</v>
      </c>
      <c r="I113" s="7">
        <v>1</v>
      </c>
      <c r="J113" s="7">
        <v>1</v>
      </c>
      <c r="K113" s="7">
        <v>0.9</v>
      </c>
      <c r="L113" t="s">
        <v>34</v>
      </c>
      <c r="M113" t="s">
        <v>39</v>
      </c>
      <c r="N113" t="s">
        <v>62</v>
      </c>
      <c r="O113" s="8">
        <v>46203</v>
      </c>
      <c r="P113" s="7">
        <v>6.569343065693431E-2</v>
      </c>
    </row>
    <row r="114" spans="1:16" x14ac:dyDescent="0.25">
      <c r="A114">
        <v>2026</v>
      </c>
      <c r="B114" t="s">
        <v>14</v>
      </c>
      <c r="C114" t="s">
        <v>29</v>
      </c>
      <c r="D114" t="s">
        <v>20</v>
      </c>
      <c r="E114">
        <v>128</v>
      </c>
      <c r="F114" t="s">
        <v>40</v>
      </c>
      <c r="G114" s="18"/>
      <c r="H114">
        <v>137</v>
      </c>
      <c r="I114" s="7">
        <v>1</v>
      </c>
      <c r="J114" s="7">
        <v>1</v>
      </c>
      <c r="K114" s="7">
        <v>0.9</v>
      </c>
      <c r="L114" t="s">
        <v>34</v>
      </c>
      <c r="M114" t="s">
        <v>39</v>
      </c>
      <c r="N114" t="s">
        <v>62</v>
      </c>
      <c r="O114" s="8">
        <v>46203</v>
      </c>
      <c r="P114" s="7">
        <v>0.93430656934306566</v>
      </c>
    </row>
    <row r="115" spans="1:16" x14ac:dyDescent="0.25">
      <c r="A115">
        <v>2026</v>
      </c>
      <c r="B115" t="s">
        <v>14</v>
      </c>
      <c r="C115" t="s">
        <v>29</v>
      </c>
      <c r="D115" t="s">
        <v>21</v>
      </c>
      <c r="E115">
        <v>0</v>
      </c>
      <c r="F115" t="s">
        <v>40</v>
      </c>
      <c r="G115" s="18"/>
      <c r="H115">
        <v>137</v>
      </c>
      <c r="I115" s="7">
        <v>1</v>
      </c>
      <c r="J115" s="7">
        <v>1</v>
      </c>
      <c r="K115" s="7">
        <v>0.9</v>
      </c>
      <c r="L115" t="s">
        <v>34</v>
      </c>
      <c r="M115" t="s">
        <v>39</v>
      </c>
      <c r="N115" t="s">
        <v>62</v>
      </c>
      <c r="O115" s="8">
        <v>46203</v>
      </c>
      <c r="P115" s="7">
        <v>0</v>
      </c>
    </row>
  </sheetData>
  <autoFilter ref="A1:Q115" xr:uid="{78DC7676-6632-49D1-B900-D1D9A65BB9F6}"/>
  <sortState xmlns:xlrd2="http://schemas.microsoft.com/office/spreadsheetml/2017/richdata2" ref="A2:Q115">
    <sortCondition ref="A2:A115"/>
    <sortCondition ref="B2:B115"/>
    <sortCondition ref="C2:C115"/>
    <sortCondition ref="D2:D115" customList="On time,Pending,Overdue"/>
  </sortState>
  <pageMargins left="0.7" right="0.7" top="0.75" bottom="0.75" header="0.3" footer="0.3"/>
  <pageSetup orientation="portrait" horizontalDpi="1200" verticalDpi="1200" r:id="rId1"/>
  <ignoredErrors>
    <ignoredError sqref="I6:I7" formula="1"/>
    <ignoredError sqref="H2:H5 H8:H14 H17 H20 H23:H29" formulaRang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A0C04598-F517-4001-918E-4FEF8B5472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649BD-3641-4FB1-BBE7-CBE45AB49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5D3544-1CF7-40A8-957B-2ED4B8BA2130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 Sage *</dc:creator>
  <cp:keywords/>
  <dc:description/>
  <cp:lastModifiedBy>Bennett, Sage *</cp:lastModifiedBy>
  <cp:revision/>
  <dcterms:created xsi:type="dcterms:W3CDTF">2026-05-28T18:06:22Z</dcterms:created>
  <dcterms:modified xsi:type="dcterms:W3CDTF">2026-09-02T15:53:55Z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