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PDUFA/3 - Dataset Downloads/FY25/"/>
    </mc:Choice>
  </mc:AlternateContent>
  <xr:revisionPtr revIDLastSave="400" documentId="8_{272CC6D8-8E1C-40B3-A27E-23847D2D9FF4}" xr6:coauthVersionLast="47" xr6:coauthVersionMax="47" xr10:uidLastSave="{D70CD7F5-4541-4064-AE87-3E89C55244DA}"/>
  <bookViews>
    <workbookView xWindow="-120" yWindow="-120" windowWidth="29040" windowHeight="15720" xr2:uid="{00000000-000D-0000-FFFF-FFFF00000000}"/>
  </bookViews>
  <sheets>
    <sheet name="PDUFA Apps. &amp; Supps. Dataset" sheetId="1" r:id="rId1"/>
  </sheets>
  <definedNames>
    <definedName name="_xlnm._FilterDatabase" localSheetId="0" hidden="1">'PDUFA Apps. &amp; Supps. Dataset'!$A$1:$Q$199</definedName>
  </definedNames>
  <calcPr calcId="191029" iterateCount="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9" i="1" l="1"/>
  <c r="O199" i="1"/>
  <c r="M199" i="1"/>
  <c r="H197" i="1"/>
  <c r="L199" i="1"/>
  <c r="G197" i="1"/>
  <c r="I199" i="1"/>
  <c r="H199" i="1"/>
  <c r="G198" i="1"/>
  <c r="O198" i="1"/>
  <c r="M198" i="1"/>
  <c r="L198" i="1"/>
  <c r="I198" i="1"/>
  <c r="H198" i="1"/>
  <c r="O197" i="1"/>
  <c r="M197" i="1"/>
  <c r="L197" i="1"/>
  <c r="I197" i="1"/>
  <c r="G196" i="1"/>
  <c r="O196" i="1"/>
  <c r="M196" i="1"/>
  <c r="H194" i="1"/>
  <c r="L196" i="1"/>
  <c r="G194" i="1"/>
  <c r="I196" i="1"/>
  <c r="H196" i="1"/>
  <c r="G195" i="1"/>
  <c r="O195" i="1"/>
  <c r="M195" i="1"/>
  <c r="L195" i="1"/>
  <c r="I195" i="1"/>
  <c r="H195" i="1"/>
  <c r="O194" i="1"/>
  <c r="M194" i="1"/>
  <c r="L194" i="1"/>
  <c r="I194" i="1"/>
  <c r="G193" i="1"/>
  <c r="O193" i="1"/>
  <c r="M193" i="1"/>
  <c r="G191" i="1"/>
  <c r="I193" i="1"/>
  <c r="H193" i="1"/>
  <c r="G192" i="1"/>
  <c r="O192" i="1"/>
  <c r="M192" i="1"/>
  <c r="I192" i="1"/>
  <c r="H192" i="1"/>
  <c r="O191" i="1"/>
  <c r="M191" i="1"/>
  <c r="I191" i="1"/>
  <c r="H191" i="1"/>
  <c r="G190" i="1"/>
  <c r="O190" i="1"/>
  <c r="M190" i="1"/>
  <c r="H188" i="1"/>
  <c r="L190" i="1"/>
  <c r="G188" i="1"/>
  <c r="I190" i="1"/>
  <c r="H190" i="1"/>
  <c r="G189" i="1"/>
  <c r="O189" i="1"/>
  <c r="M189" i="1"/>
  <c r="L189" i="1"/>
  <c r="I189" i="1"/>
  <c r="H189" i="1"/>
  <c r="O188" i="1"/>
  <c r="M188" i="1"/>
  <c r="L188" i="1"/>
  <c r="I188" i="1"/>
  <c r="E186" i="1"/>
  <c r="G187" i="1"/>
  <c r="O187" i="1"/>
  <c r="M187" i="1"/>
  <c r="H185" i="1"/>
  <c r="L187" i="1"/>
  <c r="G185" i="1"/>
  <c r="I187" i="1"/>
  <c r="H187" i="1"/>
  <c r="G186" i="1"/>
  <c r="O186" i="1"/>
  <c r="M186" i="1"/>
  <c r="L186" i="1"/>
  <c r="I186" i="1"/>
  <c r="H186" i="1"/>
  <c r="O185" i="1"/>
  <c r="M185" i="1"/>
  <c r="L185" i="1"/>
  <c r="I185" i="1"/>
  <c r="G184" i="1"/>
  <c r="O184" i="1"/>
  <c r="M184" i="1"/>
  <c r="H182" i="1"/>
  <c r="L184" i="1"/>
  <c r="G182" i="1"/>
  <c r="I184" i="1"/>
  <c r="H184" i="1"/>
  <c r="G183" i="1"/>
  <c r="O183" i="1"/>
  <c r="M183" i="1"/>
  <c r="L183" i="1"/>
  <c r="I183" i="1"/>
  <c r="H183" i="1"/>
  <c r="O182" i="1"/>
  <c r="M182" i="1"/>
  <c r="L182" i="1"/>
  <c r="I182" i="1"/>
  <c r="G181" i="1"/>
  <c r="O181" i="1"/>
  <c r="M181" i="1"/>
  <c r="H179" i="1"/>
  <c r="L181" i="1"/>
  <c r="G179" i="1"/>
  <c r="I181" i="1"/>
  <c r="H181" i="1"/>
  <c r="G180" i="1"/>
  <c r="O180" i="1"/>
  <c r="M180" i="1"/>
  <c r="L180" i="1"/>
  <c r="I180" i="1"/>
  <c r="H180" i="1"/>
  <c r="O179" i="1"/>
  <c r="M179" i="1"/>
  <c r="L179" i="1"/>
  <c r="I179" i="1"/>
  <c r="E177" i="1"/>
  <c r="G178" i="1"/>
  <c r="O178" i="1"/>
  <c r="M178" i="1"/>
  <c r="H176" i="1"/>
  <c r="H178" i="1"/>
  <c r="G176" i="1"/>
  <c r="I178" i="1"/>
  <c r="H177" i="1"/>
  <c r="L178" i="1"/>
  <c r="G177" i="1"/>
  <c r="O177" i="1"/>
  <c r="M177" i="1"/>
  <c r="L177" i="1"/>
  <c r="I177" i="1"/>
  <c r="O176" i="1"/>
  <c r="M176" i="1"/>
  <c r="L176" i="1"/>
  <c r="I176" i="1"/>
  <c r="G175" i="1"/>
  <c r="O175" i="1"/>
  <c r="M175" i="1"/>
  <c r="H173" i="1"/>
  <c r="L175" i="1"/>
  <c r="G173" i="1"/>
  <c r="I175" i="1"/>
  <c r="H175" i="1"/>
  <c r="G174" i="1"/>
  <c r="O174" i="1"/>
  <c r="M174" i="1"/>
  <c r="L174" i="1"/>
  <c r="I174" i="1"/>
  <c r="H174" i="1"/>
  <c r="O173" i="1"/>
  <c r="M173" i="1"/>
  <c r="L173" i="1"/>
  <c r="I173" i="1"/>
  <c r="E171" i="1"/>
  <c r="G172" i="1"/>
  <c r="O172" i="1"/>
  <c r="M172" i="1"/>
  <c r="H170" i="1"/>
  <c r="L172" i="1"/>
  <c r="G170" i="1"/>
  <c r="I172" i="1"/>
  <c r="H172" i="1"/>
  <c r="G171" i="1"/>
  <c r="O171" i="1"/>
  <c r="M171" i="1"/>
  <c r="L171" i="1"/>
  <c r="I171" i="1"/>
  <c r="H171" i="1"/>
  <c r="O170" i="1"/>
  <c r="M170" i="1"/>
  <c r="L170" i="1"/>
  <c r="I170" i="1"/>
  <c r="G169" i="1"/>
  <c r="O169" i="1"/>
  <c r="M169" i="1"/>
  <c r="H167" i="1"/>
  <c r="H169" i="1"/>
  <c r="L169" i="1"/>
  <c r="G167" i="1"/>
  <c r="I169" i="1"/>
  <c r="G168" i="1"/>
  <c r="O168" i="1"/>
  <c r="M168" i="1"/>
  <c r="L168" i="1"/>
  <c r="I168" i="1"/>
  <c r="H168" i="1"/>
  <c r="O167" i="1"/>
  <c r="M167" i="1"/>
  <c r="L167" i="1"/>
  <c r="I167" i="1"/>
  <c r="G166" i="1"/>
  <c r="O166" i="1"/>
  <c r="M166" i="1"/>
  <c r="H164" i="1"/>
  <c r="H166" i="1"/>
  <c r="L166" i="1"/>
  <c r="G164" i="1"/>
  <c r="I166" i="1"/>
  <c r="G165" i="1"/>
  <c r="O165" i="1"/>
  <c r="M165" i="1"/>
  <c r="L165" i="1"/>
  <c r="I165" i="1"/>
  <c r="H165" i="1"/>
  <c r="O164" i="1"/>
  <c r="M164" i="1"/>
  <c r="L164" i="1"/>
  <c r="I164" i="1"/>
  <c r="G163" i="1"/>
  <c r="O163" i="1"/>
  <c r="M163" i="1"/>
  <c r="H161" i="1"/>
  <c r="H163" i="1"/>
  <c r="L163" i="1"/>
  <c r="G161" i="1"/>
  <c r="I163" i="1"/>
  <c r="G162" i="1"/>
  <c r="O162" i="1"/>
  <c r="M162" i="1"/>
  <c r="L162" i="1"/>
  <c r="I162" i="1"/>
  <c r="H162" i="1"/>
  <c r="O161" i="1"/>
  <c r="M161" i="1"/>
  <c r="L161" i="1"/>
  <c r="I161" i="1"/>
  <c r="G160" i="1"/>
  <c r="O160" i="1"/>
  <c r="M160" i="1"/>
  <c r="H158" i="1"/>
  <c r="H160" i="1"/>
  <c r="L160" i="1"/>
  <c r="G158" i="1"/>
  <c r="I160" i="1"/>
  <c r="G159" i="1"/>
  <c r="O159" i="1"/>
  <c r="M159" i="1"/>
  <c r="L159" i="1"/>
  <c r="I159" i="1"/>
  <c r="H159" i="1"/>
  <c r="O158" i="1"/>
  <c r="M158" i="1"/>
  <c r="L158" i="1"/>
  <c r="I158" i="1"/>
  <c r="G157" i="1"/>
  <c r="O157" i="1"/>
  <c r="M157" i="1"/>
  <c r="H155" i="1"/>
  <c r="H157" i="1"/>
  <c r="L157" i="1"/>
  <c r="G155" i="1"/>
  <c r="I157" i="1"/>
  <c r="G156" i="1"/>
  <c r="O156" i="1"/>
  <c r="M156" i="1"/>
  <c r="L156" i="1"/>
  <c r="I156" i="1"/>
  <c r="H156" i="1"/>
  <c r="O155" i="1"/>
  <c r="M155" i="1"/>
  <c r="L155" i="1"/>
  <c r="I155" i="1"/>
  <c r="G154" i="1"/>
  <c r="O154" i="1"/>
  <c r="M154" i="1"/>
  <c r="H152" i="1"/>
  <c r="H154" i="1"/>
  <c r="L154" i="1"/>
  <c r="G152" i="1"/>
  <c r="I154" i="1"/>
  <c r="G153" i="1"/>
  <c r="O153" i="1"/>
  <c r="M153" i="1"/>
  <c r="L153" i="1"/>
  <c r="I153" i="1"/>
  <c r="H153" i="1"/>
  <c r="O152" i="1"/>
  <c r="M152" i="1"/>
  <c r="L152" i="1"/>
  <c r="I152" i="1"/>
  <c r="G151" i="1"/>
  <c r="O151" i="1"/>
  <c r="M151" i="1"/>
  <c r="H149" i="1"/>
  <c r="H151" i="1"/>
  <c r="L151" i="1"/>
  <c r="G149" i="1"/>
  <c r="I151" i="1"/>
  <c r="G150" i="1"/>
  <c r="O150" i="1"/>
  <c r="M150" i="1"/>
  <c r="L150" i="1"/>
  <c r="I150" i="1"/>
  <c r="H150" i="1"/>
  <c r="O149" i="1"/>
  <c r="M149" i="1"/>
  <c r="L149" i="1"/>
  <c r="I149" i="1"/>
  <c r="G148" i="1"/>
  <c r="O148" i="1"/>
  <c r="M148" i="1"/>
  <c r="H146" i="1"/>
  <c r="H148" i="1"/>
  <c r="L148" i="1"/>
  <c r="G146" i="1"/>
  <c r="I148" i="1"/>
  <c r="G147" i="1"/>
  <c r="O147" i="1"/>
  <c r="M147" i="1"/>
  <c r="L147" i="1"/>
  <c r="I147" i="1"/>
  <c r="H147" i="1"/>
  <c r="O146" i="1"/>
  <c r="M146" i="1"/>
  <c r="L146" i="1"/>
  <c r="I146" i="1"/>
  <c r="G145" i="1"/>
  <c r="O145" i="1"/>
  <c r="M145" i="1"/>
  <c r="G143" i="1"/>
  <c r="I145" i="1"/>
  <c r="H145" i="1"/>
  <c r="G144" i="1"/>
  <c r="O144" i="1"/>
  <c r="M144" i="1"/>
  <c r="I144" i="1"/>
  <c r="H144" i="1"/>
  <c r="O143" i="1"/>
  <c r="M143" i="1"/>
  <c r="I143" i="1"/>
  <c r="H143" i="1"/>
  <c r="G142" i="1"/>
  <c r="O142" i="1"/>
  <c r="M142" i="1"/>
  <c r="H140" i="1"/>
  <c r="H142" i="1"/>
  <c r="L142" i="1"/>
  <c r="G140" i="1"/>
  <c r="I142" i="1"/>
  <c r="G141" i="1"/>
  <c r="O141" i="1"/>
  <c r="M141" i="1"/>
  <c r="L141" i="1"/>
  <c r="I141" i="1"/>
  <c r="H141" i="1"/>
  <c r="O140" i="1"/>
  <c r="M140" i="1"/>
  <c r="L140" i="1"/>
  <c r="I140" i="1"/>
  <c r="G139" i="1"/>
  <c r="O139" i="1"/>
  <c r="M139" i="1"/>
  <c r="G137" i="1"/>
  <c r="I139" i="1"/>
  <c r="H139" i="1"/>
  <c r="G138" i="1"/>
  <c r="O138" i="1"/>
  <c r="M138" i="1"/>
  <c r="I138" i="1"/>
  <c r="H138" i="1"/>
  <c r="O137" i="1"/>
  <c r="M137" i="1"/>
  <c r="I137" i="1"/>
  <c r="H137" i="1"/>
  <c r="G136" i="1"/>
  <c r="O136" i="1"/>
  <c r="M136" i="1"/>
  <c r="G134" i="1"/>
  <c r="I136" i="1"/>
  <c r="H136" i="1"/>
  <c r="G135" i="1"/>
  <c r="O135" i="1"/>
  <c r="M135" i="1"/>
  <c r="I135" i="1"/>
  <c r="H135" i="1"/>
  <c r="O134" i="1"/>
  <c r="M134" i="1"/>
  <c r="I134" i="1"/>
  <c r="H134" i="1"/>
  <c r="G133" i="1"/>
  <c r="O133" i="1"/>
  <c r="M133" i="1"/>
  <c r="G131" i="1"/>
  <c r="I133" i="1"/>
  <c r="H133" i="1"/>
  <c r="G132" i="1"/>
  <c r="O132" i="1"/>
  <c r="M132" i="1"/>
  <c r="I132" i="1"/>
  <c r="H132" i="1"/>
  <c r="O131" i="1"/>
  <c r="M131" i="1"/>
  <c r="I131" i="1"/>
  <c r="H131" i="1"/>
  <c r="G130" i="1"/>
  <c r="O130" i="1"/>
  <c r="M130" i="1"/>
  <c r="G128" i="1"/>
  <c r="I130" i="1"/>
  <c r="H130" i="1"/>
  <c r="G129" i="1"/>
  <c r="O129" i="1"/>
  <c r="M129" i="1"/>
  <c r="I129" i="1"/>
  <c r="H129" i="1"/>
  <c r="O128" i="1"/>
  <c r="M128" i="1"/>
  <c r="I128" i="1"/>
  <c r="H128" i="1"/>
  <c r="G127" i="1"/>
  <c r="O127" i="1"/>
  <c r="M127" i="1"/>
  <c r="G125" i="1"/>
  <c r="I127" i="1"/>
  <c r="H127" i="1"/>
  <c r="G126" i="1"/>
  <c r="O126" i="1"/>
  <c r="M126" i="1"/>
  <c r="I126" i="1"/>
  <c r="H126" i="1"/>
  <c r="O125" i="1"/>
  <c r="M125" i="1"/>
  <c r="I125" i="1"/>
  <c r="H125" i="1"/>
  <c r="G124" i="1"/>
  <c r="O124" i="1"/>
  <c r="M124" i="1"/>
  <c r="G122" i="1"/>
  <c r="I124" i="1"/>
  <c r="H124" i="1"/>
  <c r="G123" i="1"/>
  <c r="O123" i="1"/>
  <c r="M123" i="1"/>
  <c r="I123" i="1"/>
  <c r="H123" i="1"/>
  <c r="O122" i="1"/>
  <c r="M122" i="1"/>
  <c r="I122" i="1"/>
  <c r="H122" i="1"/>
  <c r="G121" i="1"/>
  <c r="O121" i="1"/>
  <c r="M121" i="1"/>
  <c r="G119" i="1"/>
  <c r="I121" i="1"/>
  <c r="H121" i="1"/>
  <c r="G120" i="1"/>
  <c r="O120" i="1"/>
  <c r="M120" i="1"/>
  <c r="I120" i="1"/>
  <c r="H120" i="1"/>
  <c r="O119" i="1"/>
  <c r="M119" i="1"/>
  <c r="I119" i="1"/>
  <c r="H119" i="1"/>
  <c r="G118" i="1"/>
  <c r="O118" i="1"/>
  <c r="M118" i="1"/>
  <c r="G116" i="1"/>
  <c r="I118" i="1"/>
  <c r="H118" i="1"/>
  <c r="G117" i="1"/>
  <c r="O117" i="1"/>
  <c r="M117" i="1"/>
  <c r="I117" i="1"/>
  <c r="H117" i="1"/>
  <c r="O116" i="1"/>
  <c r="M116" i="1"/>
  <c r="I116" i="1"/>
  <c r="H116" i="1"/>
  <c r="G115" i="1"/>
  <c r="O115" i="1"/>
  <c r="M115" i="1"/>
  <c r="G113" i="1"/>
  <c r="I115" i="1"/>
  <c r="H115" i="1"/>
  <c r="G114" i="1"/>
  <c r="O114" i="1"/>
  <c r="M114" i="1"/>
  <c r="I114" i="1"/>
  <c r="H114" i="1"/>
  <c r="O113" i="1"/>
  <c r="M113" i="1"/>
  <c r="I113" i="1"/>
  <c r="H113" i="1"/>
  <c r="G112" i="1"/>
  <c r="O112" i="1"/>
  <c r="M112" i="1"/>
  <c r="G110" i="1"/>
  <c r="I112" i="1"/>
  <c r="H112" i="1"/>
  <c r="G111" i="1"/>
  <c r="O111" i="1"/>
  <c r="M111" i="1"/>
  <c r="I111" i="1"/>
  <c r="H111" i="1"/>
  <c r="O110" i="1"/>
  <c r="M110" i="1"/>
  <c r="I110" i="1"/>
  <c r="H110" i="1"/>
  <c r="G109" i="1"/>
  <c r="O109" i="1"/>
  <c r="M109" i="1"/>
  <c r="G107" i="1"/>
  <c r="I107" i="1"/>
  <c r="I109" i="1"/>
  <c r="H109" i="1"/>
  <c r="G108" i="1"/>
  <c r="O108" i="1"/>
  <c r="M108" i="1"/>
  <c r="I108" i="1"/>
  <c r="H108" i="1"/>
  <c r="O107" i="1"/>
  <c r="M107" i="1"/>
  <c r="H107" i="1"/>
  <c r="G106" i="1"/>
  <c r="O106" i="1"/>
  <c r="M106" i="1"/>
  <c r="G104" i="1"/>
  <c r="I104" i="1"/>
  <c r="I106" i="1"/>
  <c r="H106" i="1"/>
  <c r="G105" i="1"/>
  <c r="O105" i="1"/>
  <c r="M105" i="1"/>
  <c r="I105" i="1"/>
  <c r="H105" i="1"/>
  <c r="O104" i="1"/>
  <c r="M104" i="1"/>
  <c r="H104" i="1"/>
  <c r="G103" i="1"/>
  <c r="O103" i="1"/>
  <c r="K101" i="1"/>
  <c r="M103" i="1"/>
  <c r="K103" i="1"/>
  <c r="G101" i="1"/>
  <c r="I101" i="1"/>
  <c r="I103" i="1"/>
  <c r="H103" i="1"/>
  <c r="G102" i="1"/>
  <c r="O102" i="1"/>
  <c r="M102" i="1"/>
  <c r="K102" i="1"/>
  <c r="I102" i="1"/>
  <c r="H102" i="1"/>
  <c r="O101" i="1"/>
  <c r="M101" i="1"/>
  <c r="H101" i="1"/>
  <c r="G100" i="1"/>
  <c r="O100" i="1"/>
  <c r="K98" i="1"/>
  <c r="M100" i="1"/>
  <c r="K100" i="1"/>
  <c r="G98" i="1"/>
  <c r="I98" i="1"/>
  <c r="I100" i="1"/>
  <c r="H100" i="1"/>
  <c r="G99" i="1"/>
  <c r="O99" i="1"/>
  <c r="M99" i="1"/>
  <c r="K99" i="1"/>
  <c r="I99" i="1"/>
  <c r="H99" i="1"/>
  <c r="O98" i="1"/>
  <c r="M98" i="1"/>
  <c r="H98" i="1"/>
  <c r="G97" i="1"/>
  <c r="O97" i="1"/>
  <c r="M97" i="1"/>
  <c r="G95" i="1"/>
  <c r="I95" i="1"/>
  <c r="I97" i="1"/>
  <c r="H97" i="1"/>
  <c r="G96" i="1"/>
  <c r="O96" i="1"/>
  <c r="M96" i="1"/>
  <c r="I96" i="1"/>
  <c r="H96" i="1"/>
  <c r="O95" i="1"/>
  <c r="M95" i="1"/>
  <c r="H95" i="1"/>
  <c r="G94" i="1"/>
  <c r="O94" i="1"/>
  <c r="M94" i="1"/>
  <c r="G92" i="1"/>
  <c r="I92" i="1"/>
  <c r="I94" i="1"/>
  <c r="H94" i="1"/>
  <c r="G93" i="1"/>
  <c r="O93" i="1"/>
  <c r="M93" i="1"/>
  <c r="I93" i="1"/>
  <c r="H93" i="1"/>
  <c r="O92" i="1"/>
  <c r="M92" i="1"/>
  <c r="H92" i="1"/>
  <c r="G91" i="1"/>
  <c r="O91" i="1"/>
  <c r="K89" i="1"/>
  <c r="M91" i="1"/>
  <c r="K91" i="1"/>
  <c r="G89" i="1"/>
  <c r="I89" i="1"/>
  <c r="I91" i="1"/>
  <c r="H91" i="1"/>
  <c r="G90" i="1"/>
  <c r="O90" i="1"/>
  <c r="M90" i="1"/>
  <c r="K90" i="1"/>
  <c r="I90" i="1"/>
  <c r="H90" i="1"/>
  <c r="O89" i="1"/>
  <c r="M89" i="1"/>
  <c r="H89" i="1"/>
  <c r="G88" i="1"/>
  <c r="O88" i="1"/>
  <c r="K86" i="1"/>
  <c r="M88" i="1"/>
  <c r="K88" i="1"/>
  <c r="G86" i="1"/>
  <c r="I86" i="1"/>
  <c r="I88" i="1"/>
  <c r="H88" i="1"/>
  <c r="G87" i="1"/>
  <c r="O87" i="1"/>
  <c r="M87" i="1"/>
  <c r="K87" i="1"/>
  <c r="I87" i="1"/>
  <c r="H87" i="1"/>
  <c r="O86" i="1"/>
  <c r="M86" i="1"/>
  <c r="H86" i="1"/>
  <c r="G85" i="1"/>
  <c r="O85" i="1"/>
  <c r="M85" i="1"/>
  <c r="G83" i="1"/>
  <c r="I83" i="1"/>
  <c r="I85" i="1"/>
  <c r="H85" i="1"/>
  <c r="G84" i="1"/>
  <c r="O84" i="1"/>
  <c r="M84" i="1"/>
  <c r="I84" i="1"/>
  <c r="H84" i="1"/>
  <c r="O83" i="1"/>
  <c r="M83" i="1"/>
  <c r="H83" i="1"/>
  <c r="G82" i="1"/>
  <c r="O82" i="1"/>
  <c r="M82" i="1"/>
  <c r="G80" i="1"/>
  <c r="I80" i="1"/>
  <c r="I82" i="1"/>
  <c r="H82" i="1"/>
  <c r="G81" i="1"/>
  <c r="O81" i="1"/>
  <c r="M81" i="1"/>
  <c r="I81" i="1"/>
  <c r="H81" i="1"/>
  <c r="O80" i="1"/>
  <c r="M80" i="1"/>
  <c r="H80" i="1"/>
  <c r="G79" i="1"/>
  <c r="O79" i="1"/>
  <c r="M79" i="1"/>
  <c r="G77" i="1"/>
  <c r="I77" i="1"/>
  <c r="I79" i="1"/>
  <c r="H79" i="1"/>
  <c r="G78" i="1"/>
  <c r="O78" i="1"/>
  <c r="M78" i="1"/>
  <c r="I78" i="1"/>
  <c r="H78" i="1"/>
  <c r="O77" i="1"/>
  <c r="M77" i="1"/>
  <c r="H77" i="1"/>
  <c r="G76" i="1"/>
  <c r="O76" i="1"/>
  <c r="M76" i="1"/>
  <c r="G74" i="1"/>
  <c r="I74" i="1"/>
  <c r="I76" i="1"/>
  <c r="H76" i="1"/>
  <c r="G75" i="1"/>
  <c r="O75" i="1"/>
  <c r="M75" i="1"/>
  <c r="I75" i="1"/>
  <c r="H75" i="1"/>
  <c r="O74" i="1"/>
  <c r="M74" i="1"/>
  <c r="H74" i="1"/>
  <c r="G73" i="1"/>
  <c r="O73" i="1"/>
  <c r="M73" i="1"/>
  <c r="G71" i="1"/>
  <c r="I73" i="1"/>
  <c r="H73" i="1"/>
  <c r="G72" i="1"/>
  <c r="O72" i="1"/>
  <c r="M72" i="1"/>
  <c r="I72" i="1"/>
  <c r="H72" i="1"/>
  <c r="O71" i="1"/>
  <c r="M71" i="1"/>
  <c r="I71" i="1"/>
  <c r="H71" i="1"/>
  <c r="G70" i="1"/>
  <c r="O70" i="1"/>
  <c r="M70" i="1"/>
  <c r="G68" i="1"/>
  <c r="I70" i="1"/>
  <c r="H70" i="1"/>
  <c r="G69" i="1"/>
  <c r="O69" i="1"/>
  <c r="M69" i="1"/>
  <c r="I69" i="1"/>
  <c r="H69" i="1"/>
  <c r="O68" i="1"/>
  <c r="M68" i="1"/>
  <c r="I68" i="1"/>
  <c r="H68" i="1"/>
  <c r="G67" i="1"/>
  <c r="O67" i="1"/>
  <c r="M67" i="1"/>
  <c r="G65" i="1"/>
  <c r="I67" i="1"/>
  <c r="H67" i="1"/>
  <c r="G66" i="1"/>
  <c r="O66" i="1"/>
  <c r="M66" i="1"/>
  <c r="I66" i="1"/>
  <c r="H66" i="1"/>
  <c r="O65" i="1"/>
  <c r="M65" i="1"/>
  <c r="I65" i="1"/>
  <c r="H65" i="1"/>
  <c r="G64" i="1"/>
  <c r="O64" i="1"/>
  <c r="M64" i="1"/>
  <c r="G62" i="1"/>
  <c r="I64" i="1"/>
  <c r="H64" i="1"/>
  <c r="G63" i="1"/>
  <c r="O63" i="1"/>
  <c r="M63" i="1"/>
  <c r="I63" i="1"/>
  <c r="H63" i="1"/>
  <c r="O62" i="1"/>
  <c r="M62" i="1"/>
  <c r="I62" i="1"/>
  <c r="H62" i="1"/>
  <c r="G61" i="1"/>
  <c r="O61" i="1"/>
  <c r="M61" i="1"/>
  <c r="G59" i="1"/>
  <c r="I61" i="1"/>
  <c r="H61" i="1"/>
  <c r="G60" i="1"/>
  <c r="O60" i="1"/>
  <c r="M60" i="1"/>
  <c r="I60" i="1"/>
  <c r="H60" i="1"/>
  <c r="O59" i="1"/>
  <c r="M59" i="1"/>
  <c r="I59" i="1"/>
  <c r="H59" i="1"/>
  <c r="G58" i="1"/>
  <c r="O58" i="1"/>
  <c r="M58" i="1"/>
  <c r="H58" i="1"/>
  <c r="G57" i="1"/>
  <c r="O57" i="1"/>
  <c r="M57" i="1"/>
  <c r="H57" i="1"/>
  <c r="G56" i="1"/>
  <c r="O56" i="1"/>
  <c r="M56" i="1"/>
  <c r="H56" i="1"/>
  <c r="G55" i="1"/>
  <c r="O55" i="1"/>
  <c r="M55" i="1"/>
  <c r="G53" i="1"/>
  <c r="I55" i="1"/>
  <c r="H55" i="1"/>
  <c r="G54" i="1"/>
  <c r="O54" i="1"/>
  <c r="M54" i="1"/>
  <c r="I54" i="1"/>
  <c r="H54" i="1"/>
  <c r="O53" i="1"/>
  <c r="M53" i="1"/>
  <c r="I53" i="1"/>
  <c r="H53" i="1"/>
  <c r="G52" i="1"/>
  <c r="O52" i="1"/>
  <c r="M52" i="1"/>
  <c r="G50" i="1"/>
  <c r="I52" i="1"/>
  <c r="H52" i="1"/>
  <c r="G51" i="1"/>
  <c r="O51" i="1"/>
  <c r="M51" i="1"/>
  <c r="I51" i="1"/>
  <c r="H51" i="1"/>
  <c r="O50" i="1"/>
  <c r="M50" i="1"/>
  <c r="I50" i="1"/>
  <c r="H50" i="1"/>
  <c r="G49" i="1"/>
  <c r="O49" i="1"/>
  <c r="M49" i="1"/>
  <c r="G47" i="1"/>
  <c r="I49" i="1"/>
  <c r="H49" i="1"/>
  <c r="G48" i="1"/>
  <c r="O48" i="1"/>
  <c r="M48" i="1"/>
  <c r="I48" i="1"/>
  <c r="H48" i="1"/>
  <c r="O47" i="1"/>
  <c r="M47" i="1"/>
  <c r="I47" i="1"/>
  <c r="H47" i="1"/>
  <c r="G46" i="1"/>
  <c r="O46" i="1"/>
  <c r="M46" i="1"/>
  <c r="G44" i="1"/>
  <c r="I46" i="1"/>
  <c r="H46" i="1"/>
  <c r="G45" i="1"/>
  <c r="O45" i="1"/>
  <c r="M45" i="1"/>
  <c r="I45" i="1"/>
  <c r="H45" i="1"/>
  <c r="O44" i="1"/>
  <c r="M44" i="1"/>
  <c r="I44" i="1"/>
  <c r="H44" i="1"/>
  <c r="G43" i="1"/>
  <c r="O43" i="1"/>
  <c r="M43" i="1"/>
  <c r="G41" i="1"/>
  <c r="I43" i="1"/>
  <c r="H43" i="1"/>
  <c r="G42" i="1"/>
  <c r="O42" i="1"/>
  <c r="M42" i="1"/>
  <c r="I42" i="1"/>
  <c r="H42" i="1"/>
  <c r="O41" i="1"/>
  <c r="M41" i="1"/>
  <c r="I41" i="1"/>
  <c r="H41" i="1"/>
  <c r="G40" i="1"/>
  <c r="O40" i="1"/>
  <c r="M40" i="1"/>
  <c r="G38" i="1"/>
  <c r="I40" i="1"/>
  <c r="H40" i="1"/>
  <c r="G39" i="1"/>
  <c r="O39" i="1"/>
  <c r="M39" i="1"/>
  <c r="I39" i="1"/>
  <c r="H39" i="1"/>
  <c r="O38" i="1"/>
  <c r="M38" i="1"/>
  <c r="I38" i="1"/>
  <c r="H38" i="1"/>
  <c r="G37" i="1"/>
  <c r="O37" i="1"/>
  <c r="K35" i="1"/>
  <c r="M37" i="1"/>
  <c r="K37" i="1"/>
  <c r="G35" i="1"/>
  <c r="I37" i="1"/>
  <c r="H37" i="1"/>
  <c r="G36" i="1"/>
  <c r="O36" i="1"/>
  <c r="M36" i="1"/>
  <c r="K36" i="1"/>
  <c r="I36" i="1"/>
  <c r="H36" i="1"/>
  <c r="O35" i="1"/>
  <c r="M35" i="1"/>
  <c r="I35" i="1"/>
  <c r="H35" i="1"/>
  <c r="G34" i="1"/>
  <c r="O34" i="1"/>
  <c r="K32" i="1"/>
  <c r="M34" i="1"/>
  <c r="K34" i="1"/>
  <c r="G32" i="1"/>
  <c r="I34" i="1"/>
  <c r="H34" i="1"/>
  <c r="G33" i="1"/>
  <c r="O33" i="1"/>
  <c r="M33" i="1"/>
  <c r="K33" i="1"/>
  <c r="I33" i="1"/>
  <c r="H33" i="1"/>
  <c r="O32" i="1"/>
  <c r="M32" i="1"/>
  <c r="I32" i="1"/>
  <c r="H32" i="1"/>
  <c r="G31" i="1"/>
  <c r="O31" i="1"/>
  <c r="K29" i="1"/>
  <c r="M31" i="1"/>
  <c r="K31" i="1"/>
  <c r="G29" i="1"/>
  <c r="I31" i="1"/>
  <c r="H31" i="1"/>
  <c r="G30" i="1"/>
  <c r="O30" i="1"/>
  <c r="M30" i="1"/>
  <c r="K30" i="1"/>
  <c r="I30" i="1"/>
  <c r="H30" i="1"/>
  <c r="O29" i="1"/>
  <c r="M29" i="1"/>
  <c r="I29" i="1"/>
  <c r="H29" i="1"/>
  <c r="G28" i="1"/>
  <c r="O28" i="1"/>
  <c r="K26" i="1"/>
  <c r="M28" i="1"/>
  <c r="K28" i="1"/>
  <c r="G26" i="1"/>
  <c r="I28" i="1"/>
  <c r="H28" i="1"/>
  <c r="G27" i="1"/>
  <c r="O27" i="1"/>
  <c r="M27" i="1"/>
  <c r="K27" i="1"/>
  <c r="I27" i="1"/>
  <c r="H27" i="1"/>
  <c r="O26" i="1"/>
  <c r="M26" i="1"/>
  <c r="I26" i="1"/>
  <c r="H26" i="1"/>
  <c r="G25" i="1"/>
  <c r="O25" i="1"/>
  <c r="K23" i="1"/>
  <c r="M25" i="1"/>
  <c r="K25" i="1"/>
  <c r="G23" i="1"/>
  <c r="I25" i="1"/>
  <c r="H25" i="1"/>
  <c r="G24" i="1"/>
  <c r="O24" i="1"/>
  <c r="M24" i="1"/>
  <c r="K24" i="1"/>
  <c r="I24" i="1"/>
  <c r="H24" i="1"/>
  <c r="O23" i="1"/>
  <c r="M23" i="1"/>
  <c r="I23" i="1"/>
  <c r="H23" i="1"/>
  <c r="G22" i="1"/>
  <c r="O22" i="1"/>
  <c r="K20" i="1"/>
  <c r="M22" i="1"/>
  <c r="K22" i="1"/>
  <c r="G20" i="1"/>
  <c r="I22" i="1"/>
  <c r="H22" i="1"/>
  <c r="G21" i="1"/>
  <c r="O21" i="1"/>
  <c r="M21" i="1"/>
  <c r="K21" i="1"/>
  <c r="I21" i="1"/>
  <c r="H21" i="1"/>
  <c r="O20" i="1"/>
  <c r="M20" i="1"/>
  <c r="I20" i="1"/>
  <c r="H20" i="1"/>
  <c r="G19" i="1"/>
  <c r="O19" i="1"/>
  <c r="K17" i="1"/>
  <c r="M19" i="1"/>
  <c r="K19" i="1"/>
  <c r="G17" i="1"/>
  <c r="I19" i="1"/>
  <c r="H19" i="1"/>
  <c r="G18" i="1"/>
  <c r="O18" i="1"/>
  <c r="M18" i="1"/>
  <c r="K18" i="1"/>
  <c r="I18" i="1"/>
  <c r="H18" i="1"/>
  <c r="O17" i="1"/>
  <c r="M17" i="1"/>
  <c r="I17" i="1"/>
  <c r="H17" i="1"/>
  <c r="G16" i="1"/>
  <c r="O16" i="1"/>
  <c r="K14" i="1"/>
  <c r="M16" i="1"/>
  <c r="K16" i="1"/>
  <c r="G14" i="1"/>
  <c r="I16" i="1"/>
  <c r="H16" i="1"/>
  <c r="G15" i="1"/>
  <c r="O15" i="1"/>
  <c r="M15" i="1"/>
  <c r="K15" i="1"/>
  <c r="I15" i="1"/>
  <c r="H15" i="1"/>
  <c r="O14" i="1"/>
  <c r="M14" i="1"/>
  <c r="I14" i="1"/>
  <c r="H14" i="1"/>
  <c r="G13" i="1"/>
  <c r="O13" i="1"/>
  <c r="K11" i="1"/>
  <c r="M13" i="1"/>
  <c r="K13" i="1"/>
  <c r="G11" i="1"/>
  <c r="I13" i="1"/>
  <c r="H13" i="1"/>
  <c r="G12" i="1"/>
  <c r="O12" i="1"/>
  <c r="M12" i="1"/>
  <c r="K12" i="1"/>
  <c r="I12" i="1"/>
  <c r="H12" i="1"/>
  <c r="O11" i="1"/>
  <c r="M11" i="1"/>
  <c r="I11" i="1"/>
  <c r="H11" i="1"/>
  <c r="G10" i="1"/>
  <c r="O10" i="1"/>
  <c r="K8" i="1"/>
  <c r="M10" i="1"/>
  <c r="K10" i="1"/>
  <c r="G8" i="1"/>
  <c r="I10" i="1"/>
  <c r="H10" i="1"/>
  <c r="G9" i="1"/>
  <c r="O9" i="1"/>
  <c r="M9" i="1"/>
  <c r="K9" i="1"/>
  <c r="I9" i="1"/>
  <c r="H9" i="1"/>
  <c r="O8" i="1"/>
  <c r="M8" i="1"/>
  <c r="I8" i="1"/>
  <c r="H8" i="1"/>
  <c r="G7" i="1"/>
  <c r="O7" i="1"/>
  <c r="K5" i="1"/>
  <c r="M7" i="1"/>
  <c r="K7" i="1"/>
  <c r="G5" i="1"/>
  <c r="I7" i="1"/>
  <c r="H7" i="1"/>
  <c r="G6" i="1"/>
  <c r="O6" i="1"/>
  <c r="M6" i="1"/>
  <c r="K6" i="1"/>
  <c r="I6" i="1"/>
  <c r="H6" i="1"/>
  <c r="O5" i="1"/>
  <c r="M5" i="1"/>
  <c r="I5" i="1"/>
  <c r="H5" i="1"/>
  <c r="G4" i="1"/>
  <c r="O4" i="1"/>
  <c r="K2" i="1"/>
  <c r="M4" i="1"/>
  <c r="K4" i="1"/>
  <c r="G2" i="1"/>
  <c r="I4" i="1"/>
  <c r="H4" i="1"/>
  <c r="G3" i="1"/>
  <c r="O3" i="1"/>
  <c r="M3" i="1"/>
  <c r="K3" i="1"/>
  <c r="I3" i="1"/>
  <c r="H3" i="1"/>
  <c r="O2" i="1"/>
  <c r="M2" i="1"/>
  <c r="I2" i="1"/>
  <c r="H2" i="1"/>
</calcChain>
</file>

<file path=xl/sharedStrings.xml><?xml version="1.0" encoding="utf-8"?>
<sst xmlns="http://schemas.openxmlformats.org/spreadsheetml/2006/main" count="1108" uniqueCount="49">
  <si>
    <t>Fiscal Year</t>
  </si>
  <si>
    <t>PDUFA Submission Type</t>
  </si>
  <si>
    <t>Goal Name</t>
  </si>
  <si>
    <t>Review Status</t>
  </si>
  <si>
    <t>Total Submissions</t>
  </si>
  <si>
    <t>Goal Timeline</t>
  </si>
  <si>
    <t>Total</t>
  </si>
  <si>
    <t>Percent On Time</t>
  </si>
  <si>
    <t>Performance Goal</t>
  </si>
  <si>
    <t>Preliminary</t>
  </si>
  <si>
    <t>Goal Met Status</t>
  </si>
  <si>
    <t>Data As Of</t>
  </si>
  <si>
    <t>On Time</t>
  </si>
  <si>
    <t>N</t>
  </si>
  <si>
    <t>Goal Met</t>
  </si>
  <si>
    <t>Pending</t>
  </si>
  <si>
    <t>Overdue</t>
  </si>
  <si>
    <t>Original Standard NMEs and BLAs</t>
  </si>
  <si>
    <t>Goal Not Met</t>
  </si>
  <si>
    <t>Class 1 Resubmitted NDAs and BLAs</t>
  </si>
  <si>
    <t>Class 2 Resubmitted NDAs and BLAs</t>
  </si>
  <si>
    <t>Standard NDA and BLA Efficacy Supplements</t>
  </si>
  <si>
    <t>Class 1 Resubmitted NDA and BLA Efficacy Supplements</t>
  </si>
  <si>
    <t>Class 2 Resubmitted NDA and BLA Efficacy Supplements</t>
  </si>
  <si>
    <t>NDA and BLA Manufacturing Supplements Requiring Prior Approval</t>
  </si>
  <si>
    <t>NDA and BLA Manufacturing Supplements Not Requiring Prior Approval</t>
  </si>
  <si>
    <t>Y</t>
  </si>
  <si>
    <t>Currently Meeting, Pending</t>
  </si>
  <si>
    <t>Highest Possible Final Performance</t>
  </si>
  <si>
    <t>Applications and Supplements</t>
  </si>
  <si>
    <t>Original Priority NMEs and BLAs***</t>
  </si>
  <si>
    <t>Priority NDA and BLA Efficacy Supplements***</t>
  </si>
  <si>
    <t>Class 1 and 2 Resubmitted NDAs and BLAs**</t>
  </si>
  <si>
    <t>Actions On Time/Completed</t>
  </si>
  <si>
    <t>Class 1 and 2 Resubmitted NDA and BLA Efficacy Supplements****</t>
  </si>
  <si>
    <t>2 months</t>
  </si>
  <si>
    <t>6 months</t>
  </si>
  <si>
    <t>4 months</t>
  </si>
  <si>
    <t>10 months</t>
  </si>
  <si>
    <t>Original Priority Non-NME NDAs***</t>
  </si>
  <si>
    <t>Original Standard Non-NME NDAs</t>
  </si>
  <si>
    <t/>
  </si>
  <si>
    <t>Will Not Meet Goal</t>
  </si>
  <si>
    <t>FY20 to FY24 5-Year Average</t>
  </si>
  <si>
    <t>FY25 Compared to 5-Year Average</t>
  </si>
  <si>
    <t>2 months and 6 months</t>
  </si>
  <si>
    <t>Percent of Total†</t>
  </si>
  <si>
    <t>†</t>
  </si>
  <si>
    <t>Totals may not add to 100% due to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</si>
</sst>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333333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9" fontId="0" fillId="0" borderId="0" xfId="0" applyNumberFormat="1"/>
    <xf numFmtId="9" fontId="16" fillId="0" borderId="0" xfId="0" applyNumberFormat="1" applyFont="1" applyAlignment="1">
      <alignment horizontal="center"/>
    </xf>
    <xf numFmtId="9" fontId="16" fillId="0" borderId="0" xfId="42" applyNumberFormat="1" applyFont="1" applyAlignment="1">
      <alignment horizontal="center" vertical="center"/>
    </xf>
    <xf numFmtId="9" fontId="0" fillId="0" borderId="0" xfId="42" applyNumberFormat="1" applyFont="1"/>
    <xf numFmtId="1" fontId="0" fillId="0" borderId="0" xfId="42" applyNumberFormat="1" applyFont="1"/>
    <xf numFmtId="0" fontId="18" fillId="0" borderId="0" xfId="0" applyFont="1" applyAlignment="1">
      <alignment horizontal="right"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1"/>
  <sheetViews>
    <sheetView tabSelected="1" workbookViewId="0"/>
  </sheetViews>
  <sheetFormatPr defaultRowHeight="15" x14ac:dyDescent="0.25"/>
  <cols>
    <col min="1" max="1" width="14.85546875" bestFit="1" customWidth="1"/>
    <col min="2" max="2" width="28.42578125" bestFit="1" customWidth="1"/>
    <col min="3" max="3" width="65.5703125" bestFit="1" customWidth="1"/>
    <col min="4" max="4" width="18.140625" bestFit="1" customWidth="1"/>
    <col min="5" max="5" width="21.5703125" bestFit="1" customWidth="1"/>
    <col min="6" max="6" width="21.85546875" bestFit="1" customWidth="1"/>
    <col min="7" max="7" width="10" bestFit="1" customWidth="1"/>
    <col min="8" max="8" width="20.42578125" style="7" bestFit="1" customWidth="1"/>
    <col min="9" max="9" width="37.42578125" style="7" bestFit="1" customWidth="1"/>
    <col min="10" max="10" width="21.85546875" style="7" bestFit="1" customWidth="1"/>
    <col min="11" max="11" width="15.85546875" bestFit="1" customWidth="1"/>
    <col min="12" max="12" width="29.85546875" bestFit="1" customWidth="1"/>
    <col min="13" max="13" width="31.28515625" bestFit="1" customWidth="1"/>
    <col min="14" max="14" width="14.7109375" bestFit="1" customWidth="1"/>
    <col min="15" max="15" width="21.42578125" style="7" customWidth="1"/>
    <col min="16" max="16" width="31" bestFit="1" customWidth="1"/>
    <col min="17" max="17" width="36.140625" style="4" bestFit="1" customWidth="1"/>
  </cols>
  <sheetData>
    <row r="1" spans="1:17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6" t="s">
        <v>7</v>
      </c>
      <c r="I1" s="6" t="s">
        <v>28</v>
      </c>
      <c r="J1" s="6" t="s">
        <v>8</v>
      </c>
      <c r="K1" s="2" t="s">
        <v>9</v>
      </c>
      <c r="L1" s="2" t="s">
        <v>10</v>
      </c>
      <c r="M1" s="2" t="s">
        <v>33</v>
      </c>
      <c r="N1" s="2" t="s">
        <v>11</v>
      </c>
      <c r="O1" s="6" t="s">
        <v>46</v>
      </c>
      <c r="P1" s="3" t="s">
        <v>43</v>
      </c>
      <c r="Q1" s="5" t="s">
        <v>44</v>
      </c>
    </row>
    <row r="2" spans="1:17" x14ac:dyDescent="0.25">
      <c r="A2">
        <v>2020</v>
      </c>
      <c r="B2" t="s">
        <v>29</v>
      </c>
      <c r="C2" s="7" t="s">
        <v>30</v>
      </c>
      <c r="D2" t="s">
        <v>12</v>
      </c>
      <c r="E2" s="8">
        <v>49</v>
      </c>
      <c r="F2" t="s">
        <v>36</v>
      </c>
      <c r="G2">
        <f>SUM(E2:E4)</f>
        <v>54</v>
      </c>
      <c r="H2" s="4">
        <f>IFERROR(E2/(E2+E4),0)</f>
        <v>0.92452830188679247</v>
      </c>
      <c r="I2" s="4">
        <f>IFERROR((E2+E3)/G2,0)</f>
        <v>0.92592592592592593</v>
      </c>
      <c r="J2" s="4">
        <v>0.9</v>
      </c>
      <c r="K2" t="str">
        <f t="shared" ref="K2:K37" si="0">IF(A2&gt;2020,"Y","N")</f>
        <v>N</v>
      </c>
      <c r="L2" t="s">
        <v>14</v>
      </c>
      <c r="M2">
        <f>IF(K2="Y",(E2+E4),E2)</f>
        <v>49</v>
      </c>
      <c r="N2" s="1">
        <v>44469</v>
      </c>
      <c r="O2" s="4">
        <f t="shared" ref="O2:O33" si="1">IFERROR(E2/G2,0)</f>
        <v>0.90740740740740744</v>
      </c>
    </row>
    <row r="3" spans="1:17" x14ac:dyDescent="0.25">
      <c r="A3">
        <v>2020</v>
      </c>
      <c r="B3" t="s">
        <v>29</v>
      </c>
      <c r="C3" s="7" t="s">
        <v>30</v>
      </c>
      <c r="D3" t="s">
        <v>15</v>
      </c>
      <c r="E3" s="8">
        <v>1</v>
      </c>
      <c r="F3" t="s">
        <v>36</v>
      </c>
      <c r="G3">
        <f>SUM(E2:E4)</f>
        <v>54</v>
      </c>
      <c r="H3" s="4">
        <f>IFERROR(E2/(E2+E4),0)</f>
        <v>0.92452830188679247</v>
      </c>
      <c r="I3" s="4">
        <f>IFERROR((E2+E3)/G2,0)</f>
        <v>0.92592592592592593</v>
      </c>
      <c r="J3" s="4">
        <v>0.9</v>
      </c>
      <c r="K3" t="str">
        <f t="shared" si="0"/>
        <v>N</v>
      </c>
      <c r="L3" t="s">
        <v>14</v>
      </c>
      <c r="M3">
        <f>IF(K2="Y",(E2+E4),E2)</f>
        <v>49</v>
      </c>
      <c r="N3" s="1">
        <v>44469</v>
      </c>
      <c r="O3" s="4">
        <f t="shared" si="1"/>
        <v>1.8518518518518517E-2</v>
      </c>
    </row>
    <row r="4" spans="1:17" x14ac:dyDescent="0.25">
      <c r="A4">
        <v>2020</v>
      </c>
      <c r="B4" t="s">
        <v>29</v>
      </c>
      <c r="C4" s="7" t="s">
        <v>30</v>
      </c>
      <c r="D4" t="s">
        <v>16</v>
      </c>
      <c r="E4" s="8">
        <v>4</v>
      </c>
      <c r="F4" t="s">
        <v>36</v>
      </c>
      <c r="G4">
        <f>SUM(E2:E4)</f>
        <v>54</v>
      </c>
      <c r="H4" s="4">
        <f>IFERROR(E2/(E2+E4),0)</f>
        <v>0.92452830188679247</v>
      </c>
      <c r="I4" s="4">
        <f>IFERROR((E2+E3)/G2,0)</f>
        <v>0.92592592592592593</v>
      </c>
      <c r="J4" s="4">
        <v>0.9</v>
      </c>
      <c r="K4" t="str">
        <f t="shared" si="0"/>
        <v>N</v>
      </c>
      <c r="L4" t="s">
        <v>14</v>
      </c>
      <c r="M4">
        <f>IF(K2="Y",(E2+E4),E2)</f>
        <v>49</v>
      </c>
      <c r="N4" s="1">
        <v>44469</v>
      </c>
      <c r="O4" s="4">
        <f t="shared" si="1"/>
        <v>7.407407407407407E-2</v>
      </c>
    </row>
    <row r="5" spans="1:17" x14ac:dyDescent="0.25">
      <c r="A5">
        <v>2020</v>
      </c>
      <c r="B5" t="s">
        <v>29</v>
      </c>
      <c r="C5" s="7" t="s">
        <v>17</v>
      </c>
      <c r="D5" t="s">
        <v>12</v>
      </c>
      <c r="E5" s="8">
        <v>23</v>
      </c>
      <c r="F5" t="s">
        <v>38</v>
      </c>
      <c r="G5">
        <f>SUM(E5:E7)</f>
        <v>29</v>
      </c>
      <c r="H5" s="4">
        <f>IFERROR(E5/(E5+E7),0)</f>
        <v>0.85185185185185186</v>
      </c>
      <c r="I5" s="4">
        <f>IFERROR((E5+E6)/G5,0)</f>
        <v>0.86206896551724133</v>
      </c>
      <c r="J5" s="4">
        <v>0.9</v>
      </c>
      <c r="K5" t="str">
        <f t="shared" si="0"/>
        <v>N</v>
      </c>
      <c r="L5" t="s">
        <v>18</v>
      </c>
      <c r="M5">
        <f>IF(K5="Y",(E5+E7),E5)</f>
        <v>23</v>
      </c>
      <c r="N5" s="1">
        <v>44469</v>
      </c>
      <c r="O5" s="4">
        <f t="shared" si="1"/>
        <v>0.7931034482758621</v>
      </c>
    </row>
    <row r="6" spans="1:17" x14ac:dyDescent="0.25">
      <c r="A6">
        <v>2020</v>
      </c>
      <c r="B6" t="s">
        <v>29</v>
      </c>
      <c r="C6" s="7" t="s">
        <v>17</v>
      </c>
      <c r="D6" t="s">
        <v>15</v>
      </c>
      <c r="E6" s="8">
        <v>2</v>
      </c>
      <c r="F6" t="s">
        <v>38</v>
      </c>
      <c r="G6">
        <f>SUM(E5:E7)</f>
        <v>29</v>
      </c>
      <c r="H6" s="4">
        <f>IFERROR(E5/(E5+E7),0)</f>
        <v>0.85185185185185186</v>
      </c>
      <c r="I6" s="4">
        <f>IFERROR((E5+E6)/G5,0)</f>
        <v>0.86206896551724133</v>
      </c>
      <c r="J6" s="4">
        <v>0.9</v>
      </c>
      <c r="K6" t="str">
        <f t="shared" si="0"/>
        <v>N</v>
      </c>
      <c r="L6" t="s">
        <v>18</v>
      </c>
      <c r="M6">
        <f>IF(K5="Y",(E5+E7),E5)</f>
        <v>23</v>
      </c>
      <c r="N6" s="1">
        <v>44469</v>
      </c>
      <c r="O6" s="4">
        <f t="shared" si="1"/>
        <v>6.8965517241379309E-2</v>
      </c>
    </row>
    <row r="7" spans="1:17" x14ac:dyDescent="0.25">
      <c r="A7">
        <v>2020</v>
      </c>
      <c r="B7" t="s">
        <v>29</v>
      </c>
      <c r="C7" s="7" t="s">
        <v>17</v>
      </c>
      <c r="D7" t="s">
        <v>16</v>
      </c>
      <c r="E7" s="8">
        <v>4</v>
      </c>
      <c r="F7" t="s">
        <v>38</v>
      </c>
      <c r="G7">
        <f>SUM(E5:E7)</f>
        <v>29</v>
      </c>
      <c r="H7" s="4">
        <f>IFERROR(E5/(E5+E7),0)</f>
        <v>0.85185185185185186</v>
      </c>
      <c r="I7" s="4">
        <f>IFERROR((E5+E6)/G5,0)</f>
        <v>0.86206896551724133</v>
      </c>
      <c r="J7" s="4">
        <v>0.9</v>
      </c>
      <c r="K7" t="str">
        <f t="shared" si="0"/>
        <v>N</v>
      </c>
      <c r="L7" t="s">
        <v>18</v>
      </c>
      <c r="M7">
        <f>IF(K5="Y",(E5+E7),E5)</f>
        <v>23</v>
      </c>
      <c r="N7" s="1">
        <v>44469</v>
      </c>
      <c r="O7" s="4">
        <f t="shared" si="1"/>
        <v>0.13793103448275862</v>
      </c>
    </row>
    <row r="8" spans="1:17" x14ac:dyDescent="0.25">
      <c r="A8">
        <v>2020</v>
      </c>
      <c r="B8" t="s">
        <v>29</v>
      </c>
      <c r="C8" s="7" t="s">
        <v>39</v>
      </c>
      <c r="D8" t="s">
        <v>12</v>
      </c>
      <c r="E8" s="8">
        <v>14</v>
      </c>
      <c r="F8" t="s">
        <v>36</v>
      </c>
      <c r="G8">
        <f>SUM(E8:E10)</f>
        <v>14</v>
      </c>
      <c r="H8" s="4">
        <f>IFERROR(E8/(E8+E10),0)</f>
        <v>1</v>
      </c>
      <c r="I8" s="4">
        <f>IFERROR((E8+E9)/G8,0)</f>
        <v>1</v>
      </c>
      <c r="J8" s="4">
        <v>0.9</v>
      </c>
      <c r="K8" t="str">
        <f t="shared" si="0"/>
        <v>N</v>
      </c>
      <c r="L8" t="s">
        <v>14</v>
      </c>
      <c r="M8">
        <f>IF(K8="Y",(E8+E10),E8)</f>
        <v>14</v>
      </c>
      <c r="N8" s="1">
        <v>44469</v>
      </c>
      <c r="O8" s="4">
        <f t="shared" si="1"/>
        <v>1</v>
      </c>
    </row>
    <row r="9" spans="1:17" x14ac:dyDescent="0.25">
      <c r="A9">
        <v>2020</v>
      </c>
      <c r="B9" t="s">
        <v>29</v>
      </c>
      <c r="C9" s="7" t="s">
        <v>39</v>
      </c>
      <c r="D9" t="s">
        <v>15</v>
      </c>
      <c r="E9" s="8">
        <v>0</v>
      </c>
      <c r="F9" t="s">
        <v>36</v>
      </c>
      <c r="G9">
        <f>SUM(E8:E10)</f>
        <v>14</v>
      </c>
      <c r="H9" s="4">
        <f>IFERROR(E8/(E8+E10),0)</f>
        <v>1</v>
      </c>
      <c r="I9" s="4">
        <f>IFERROR((E8+E9)/G8,0)</f>
        <v>1</v>
      </c>
      <c r="J9" s="4">
        <v>0.9</v>
      </c>
      <c r="K9" t="str">
        <f t="shared" si="0"/>
        <v>N</v>
      </c>
      <c r="L9" t="s">
        <v>14</v>
      </c>
      <c r="M9">
        <f>IF(K8="Y",(E8+E10),E8)</f>
        <v>14</v>
      </c>
      <c r="N9" s="1">
        <v>44469</v>
      </c>
      <c r="O9" s="4">
        <f t="shared" si="1"/>
        <v>0</v>
      </c>
    </row>
    <row r="10" spans="1:17" x14ac:dyDescent="0.25">
      <c r="A10">
        <v>2020</v>
      </c>
      <c r="B10" t="s">
        <v>29</v>
      </c>
      <c r="C10" s="7" t="s">
        <v>39</v>
      </c>
      <c r="D10" t="s">
        <v>16</v>
      </c>
      <c r="E10" s="8">
        <v>0</v>
      </c>
      <c r="F10" t="s">
        <v>36</v>
      </c>
      <c r="G10">
        <f>SUM(E8:E10)</f>
        <v>14</v>
      </c>
      <c r="H10" s="4">
        <f>IFERROR(E8/(E8+E10),0)</f>
        <v>1</v>
      </c>
      <c r="I10" s="4">
        <f>IFERROR((E8+E9)/G8,0)</f>
        <v>1</v>
      </c>
      <c r="J10" s="4">
        <v>0.9</v>
      </c>
      <c r="K10" t="str">
        <f t="shared" si="0"/>
        <v>N</v>
      </c>
      <c r="L10" t="s">
        <v>14</v>
      </c>
      <c r="M10">
        <f>IF(K8="Y",(E8+E10),E8)</f>
        <v>14</v>
      </c>
      <c r="N10" s="1">
        <v>44469</v>
      </c>
      <c r="O10" s="4">
        <f t="shared" si="1"/>
        <v>0</v>
      </c>
    </row>
    <row r="11" spans="1:17" x14ac:dyDescent="0.25">
      <c r="A11">
        <v>2020</v>
      </c>
      <c r="B11" t="s">
        <v>29</v>
      </c>
      <c r="C11" s="7" t="s">
        <v>40</v>
      </c>
      <c r="D11" t="s">
        <v>12</v>
      </c>
      <c r="E11" s="8">
        <v>55</v>
      </c>
      <c r="F11" t="s">
        <v>38</v>
      </c>
      <c r="G11">
        <f>SUM(E11:E13)</f>
        <v>59</v>
      </c>
      <c r="H11" s="4">
        <f>IFERROR(E11/(E11+E13),0)</f>
        <v>0.94827586206896552</v>
      </c>
      <c r="I11" s="4">
        <f>IFERROR((E11+E12)/G11,0)</f>
        <v>0.94915254237288138</v>
      </c>
      <c r="J11" s="4">
        <v>0.9</v>
      </c>
      <c r="K11" t="str">
        <f t="shared" si="0"/>
        <v>N</v>
      </c>
      <c r="L11" t="s">
        <v>14</v>
      </c>
      <c r="M11">
        <f>IF(K11="Y",(E11+E13),E11)</f>
        <v>55</v>
      </c>
      <c r="N11" s="1">
        <v>44469</v>
      </c>
      <c r="O11" s="4">
        <f t="shared" si="1"/>
        <v>0.93220338983050843</v>
      </c>
    </row>
    <row r="12" spans="1:17" x14ac:dyDescent="0.25">
      <c r="A12">
        <v>2020</v>
      </c>
      <c r="B12" t="s">
        <v>29</v>
      </c>
      <c r="C12" s="7" t="s">
        <v>40</v>
      </c>
      <c r="D12" t="s">
        <v>15</v>
      </c>
      <c r="E12" s="8">
        <v>1</v>
      </c>
      <c r="F12" t="s">
        <v>38</v>
      </c>
      <c r="G12">
        <f>SUM(E11:E13)</f>
        <v>59</v>
      </c>
      <c r="H12" s="4">
        <f>IFERROR(E11/(E11+E13),0)</f>
        <v>0.94827586206896552</v>
      </c>
      <c r="I12" s="4">
        <f>IFERROR((E11+E12)/G11,0)</f>
        <v>0.94915254237288138</v>
      </c>
      <c r="J12" s="4">
        <v>0.9</v>
      </c>
      <c r="K12" t="str">
        <f t="shared" si="0"/>
        <v>N</v>
      </c>
      <c r="L12" t="s">
        <v>14</v>
      </c>
      <c r="M12">
        <f>IF(K11="Y",(E11+E13),E11)</f>
        <v>55</v>
      </c>
      <c r="N12" s="1">
        <v>44469</v>
      </c>
      <c r="O12" s="4">
        <f t="shared" si="1"/>
        <v>1.6949152542372881E-2</v>
      </c>
    </row>
    <row r="13" spans="1:17" x14ac:dyDescent="0.25">
      <c r="A13">
        <v>2020</v>
      </c>
      <c r="B13" t="s">
        <v>29</v>
      </c>
      <c r="C13" s="7" t="s">
        <v>40</v>
      </c>
      <c r="D13" t="s">
        <v>16</v>
      </c>
      <c r="E13" s="8">
        <v>3</v>
      </c>
      <c r="F13" t="s">
        <v>38</v>
      </c>
      <c r="G13">
        <f>SUM(E11:E13)</f>
        <v>59</v>
      </c>
      <c r="H13" s="4">
        <f>IFERROR(E11/(E11+E13),0)</f>
        <v>0.94827586206896552</v>
      </c>
      <c r="I13" s="4">
        <f>IFERROR((E11+E12)/G11,0)</f>
        <v>0.94915254237288138</v>
      </c>
      <c r="J13" s="4">
        <v>0.9</v>
      </c>
      <c r="K13" t="str">
        <f t="shared" si="0"/>
        <v>N</v>
      </c>
      <c r="L13" t="s">
        <v>14</v>
      </c>
      <c r="M13">
        <f>IF(K11="Y",(E11+E13),E11)</f>
        <v>55</v>
      </c>
      <c r="N13" s="1">
        <v>44469</v>
      </c>
      <c r="O13" s="4">
        <f t="shared" si="1"/>
        <v>5.0847457627118647E-2</v>
      </c>
    </row>
    <row r="14" spans="1:17" x14ac:dyDescent="0.25">
      <c r="A14">
        <v>2020</v>
      </c>
      <c r="B14" t="s">
        <v>29</v>
      </c>
      <c r="C14" s="7" t="s">
        <v>19</v>
      </c>
      <c r="D14" t="s">
        <v>12</v>
      </c>
      <c r="E14" s="8">
        <v>5</v>
      </c>
      <c r="F14" t="s">
        <v>35</v>
      </c>
      <c r="G14">
        <f>SUM(E14:E16)</f>
        <v>5</v>
      </c>
      <c r="H14" s="4">
        <f>IFERROR(E14/(E14+E16),0)</f>
        <v>1</v>
      </c>
      <c r="I14" s="4">
        <f>IFERROR((E14+E15)/G14,0)</f>
        <v>1</v>
      </c>
      <c r="J14" s="4">
        <v>0.9</v>
      </c>
      <c r="K14" t="str">
        <f t="shared" si="0"/>
        <v>N</v>
      </c>
      <c r="L14" t="s">
        <v>14</v>
      </c>
      <c r="M14">
        <f>IF(K14="Y",(E14+E16),E14)</f>
        <v>5</v>
      </c>
      <c r="N14" s="1">
        <v>44469</v>
      </c>
      <c r="O14" s="4">
        <f t="shared" si="1"/>
        <v>1</v>
      </c>
    </row>
    <row r="15" spans="1:17" x14ac:dyDescent="0.25">
      <c r="A15">
        <v>2020</v>
      </c>
      <c r="B15" t="s">
        <v>29</v>
      </c>
      <c r="C15" s="7" t="s">
        <v>19</v>
      </c>
      <c r="D15" t="s">
        <v>15</v>
      </c>
      <c r="E15" s="8">
        <v>0</v>
      </c>
      <c r="F15" t="s">
        <v>35</v>
      </c>
      <c r="G15">
        <f>SUM(E14:E16)</f>
        <v>5</v>
      </c>
      <c r="H15" s="4">
        <f>IFERROR(E14/(E14+E16),0)</f>
        <v>1</v>
      </c>
      <c r="I15" s="4">
        <f>IFERROR((E14+E15)/G14,0)</f>
        <v>1</v>
      </c>
      <c r="J15" s="4">
        <v>0.9</v>
      </c>
      <c r="K15" t="str">
        <f t="shared" si="0"/>
        <v>N</v>
      </c>
      <c r="L15" t="s">
        <v>14</v>
      </c>
      <c r="M15">
        <f>IF(K14="Y",(E14+E16),E14)</f>
        <v>5</v>
      </c>
      <c r="N15" s="1">
        <v>44469</v>
      </c>
      <c r="O15" s="4">
        <f t="shared" si="1"/>
        <v>0</v>
      </c>
    </row>
    <row r="16" spans="1:17" x14ac:dyDescent="0.25">
      <c r="A16">
        <v>2020</v>
      </c>
      <c r="B16" t="s">
        <v>29</v>
      </c>
      <c r="C16" s="7" t="s">
        <v>19</v>
      </c>
      <c r="D16" t="s">
        <v>16</v>
      </c>
      <c r="E16" s="8">
        <v>0</v>
      </c>
      <c r="F16" t="s">
        <v>35</v>
      </c>
      <c r="G16">
        <f>SUM(E14:E16)</f>
        <v>5</v>
      </c>
      <c r="H16" s="4">
        <f>IFERROR(E14/(E14+E16),0)</f>
        <v>1</v>
      </c>
      <c r="I16" s="4">
        <f>IFERROR((E14+E15)/G14,0)</f>
        <v>1</v>
      </c>
      <c r="J16" s="4">
        <v>0.9</v>
      </c>
      <c r="K16" t="str">
        <f t="shared" si="0"/>
        <v>N</v>
      </c>
      <c r="L16" t="s">
        <v>14</v>
      </c>
      <c r="M16">
        <f>IF(K14="Y",(E14+E16),E14)</f>
        <v>5</v>
      </c>
      <c r="N16" s="1">
        <v>44469</v>
      </c>
      <c r="O16" s="4">
        <f t="shared" si="1"/>
        <v>0</v>
      </c>
    </row>
    <row r="17" spans="1:15" x14ac:dyDescent="0.25">
      <c r="A17">
        <v>2020</v>
      </c>
      <c r="B17" t="s">
        <v>29</v>
      </c>
      <c r="C17" s="7" t="s">
        <v>20</v>
      </c>
      <c r="D17" t="s">
        <v>12</v>
      </c>
      <c r="E17" s="8">
        <v>51</v>
      </c>
      <c r="F17" t="s">
        <v>36</v>
      </c>
      <c r="G17">
        <f>SUM(E17:E19)</f>
        <v>57</v>
      </c>
      <c r="H17" s="4">
        <f>IFERROR(E17/(E17+E19),0)</f>
        <v>0.89473684210526316</v>
      </c>
      <c r="I17" s="4">
        <f>IFERROR((E17+E18)/G17,0)</f>
        <v>0.89473684210526316</v>
      </c>
      <c r="J17" s="4">
        <v>0.9</v>
      </c>
      <c r="K17" t="str">
        <f t="shared" si="0"/>
        <v>N</v>
      </c>
      <c r="L17" t="s">
        <v>18</v>
      </c>
      <c r="M17">
        <f>IF(K17="Y",(E17+E19),E17)</f>
        <v>51</v>
      </c>
      <c r="N17" s="1">
        <v>44469</v>
      </c>
      <c r="O17" s="4">
        <f t="shared" si="1"/>
        <v>0.89473684210526316</v>
      </c>
    </row>
    <row r="18" spans="1:15" x14ac:dyDescent="0.25">
      <c r="A18">
        <v>2020</v>
      </c>
      <c r="B18" t="s">
        <v>29</v>
      </c>
      <c r="C18" s="7" t="s">
        <v>20</v>
      </c>
      <c r="D18" t="s">
        <v>15</v>
      </c>
      <c r="E18" s="8">
        <v>0</v>
      </c>
      <c r="F18" t="s">
        <v>36</v>
      </c>
      <c r="G18">
        <f>SUM(E17:E19)</f>
        <v>57</v>
      </c>
      <c r="H18" s="4">
        <f>IFERROR(E17/(E17+E19),0)</f>
        <v>0.89473684210526316</v>
      </c>
      <c r="I18" s="4">
        <f>IFERROR((E17+E18)/G17,0)</f>
        <v>0.89473684210526316</v>
      </c>
      <c r="J18" s="4">
        <v>0.9</v>
      </c>
      <c r="K18" t="str">
        <f t="shared" si="0"/>
        <v>N</v>
      </c>
      <c r="L18" t="s">
        <v>18</v>
      </c>
      <c r="M18">
        <f>IF(K17="Y",(E17+E19),E17)</f>
        <v>51</v>
      </c>
      <c r="N18" s="1">
        <v>44469</v>
      </c>
      <c r="O18" s="4">
        <f t="shared" si="1"/>
        <v>0</v>
      </c>
    </row>
    <row r="19" spans="1:15" x14ac:dyDescent="0.25">
      <c r="A19">
        <v>2020</v>
      </c>
      <c r="B19" t="s">
        <v>29</v>
      </c>
      <c r="C19" s="7" t="s">
        <v>20</v>
      </c>
      <c r="D19" t="s">
        <v>16</v>
      </c>
      <c r="E19" s="8">
        <v>6</v>
      </c>
      <c r="F19" t="s">
        <v>36</v>
      </c>
      <c r="G19">
        <f>SUM(E17:E19)</f>
        <v>57</v>
      </c>
      <c r="H19" s="4">
        <f>IFERROR(E17/(E17+E19),0)</f>
        <v>0.89473684210526316</v>
      </c>
      <c r="I19" s="4">
        <f>IFERROR((E17+E18)/G17,0)</f>
        <v>0.89473684210526316</v>
      </c>
      <c r="J19" s="4">
        <v>0.9</v>
      </c>
      <c r="K19" t="str">
        <f t="shared" si="0"/>
        <v>N</v>
      </c>
      <c r="L19" t="s">
        <v>18</v>
      </c>
      <c r="M19">
        <f>IF(K17="Y",(E17+E19),E17)</f>
        <v>51</v>
      </c>
      <c r="N19" s="1">
        <v>44469</v>
      </c>
      <c r="O19" s="4">
        <f t="shared" si="1"/>
        <v>0.10526315789473684</v>
      </c>
    </row>
    <row r="20" spans="1:15" x14ac:dyDescent="0.25">
      <c r="A20">
        <v>2020</v>
      </c>
      <c r="B20" t="s">
        <v>29</v>
      </c>
      <c r="C20" s="7" t="s">
        <v>31</v>
      </c>
      <c r="D20" t="s">
        <v>12</v>
      </c>
      <c r="E20" s="8">
        <v>111</v>
      </c>
      <c r="F20" t="s">
        <v>36</v>
      </c>
      <c r="G20">
        <f>SUM(E20:E22)</f>
        <v>112</v>
      </c>
      <c r="H20" s="4">
        <f>IFERROR(E20/(E20+E22),0)</f>
        <v>0.9910714285714286</v>
      </c>
      <c r="I20" s="4">
        <f>IFERROR((E20+E21)/G20,0)</f>
        <v>0.9910714285714286</v>
      </c>
      <c r="J20" s="4">
        <v>0.9</v>
      </c>
      <c r="K20" t="str">
        <f t="shared" si="0"/>
        <v>N</v>
      </c>
      <c r="L20" t="s">
        <v>14</v>
      </c>
      <c r="M20">
        <f>IF(K20="Y",(E20+E22),E20)</f>
        <v>111</v>
      </c>
      <c r="N20" s="1">
        <v>44469</v>
      </c>
      <c r="O20" s="4">
        <f t="shared" si="1"/>
        <v>0.9910714285714286</v>
      </c>
    </row>
    <row r="21" spans="1:15" x14ac:dyDescent="0.25">
      <c r="A21">
        <v>2020</v>
      </c>
      <c r="B21" t="s">
        <v>29</v>
      </c>
      <c r="C21" s="7" t="s">
        <v>31</v>
      </c>
      <c r="D21" t="s">
        <v>15</v>
      </c>
      <c r="E21" s="8">
        <v>0</v>
      </c>
      <c r="F21" t="s">
        <v>36</v>
      </c>
      <c r="G21">
        <f>SUM(E20:E22)</f>
        <v>112</v>
      </c>
      <c r="H21" s="4">
        <f>IFERROR(E20/(E20+E22),0)</f>
        <v>0.9910714285714286</v>
      </c>
      <c r="I21" s="4">
        <f>IFERROR((E20+E21)/G20,0)</f>
        <v>0.9910714285714286</v>
      </c>
      <c r="J21" s="4">
        <v>0.9</v>
      </c>
      <c r="K21" t="str">
        <f t="shared" si="0"/>
        <v>N</v>
      </c>
      <c r="L21" t="s">
        <v>14</v>
      </c>
      <c r="M21">
        <f>IF(K20="Y",(E20+E22),E20)</f>
        <v>111</v>
      </c>
      <c r="N21" s="1">
        <v>44469</v>
      </c>
      <c r="O21" s="4">
        <f t="shared" si="1"/>
        <v>0</v>
      </c>
    </row>
    <row r="22" spans="1:15" x14ac:dyDescent="0.25">
      <c r="A22">
        <v>2020</v>
      </c>
      <c r="B22" t="s">
        <v>29</v>
      </c>
      <c r="C22" s="7" t="s">
        <v>31</v>
      </c>
      <c r="D22" t="s">
        <v>16</v>
      </c>
      <c r="E22" s="8">
        <v>1</v>
      </c>
      <c r="F22" t="s">
        <v>36</v>
      </c>
      <c r="G22">
        <f>SUM(E20:E22)</f>
        <v>112</v>
      </c>
      <c r="H22" s="4">
        <f>IFERROR(E20/(E20+E22),0)</f>
        <v>0.9910714285714286</v>
      </c>
      <c r="I22" s="4">
        <f>IFERROR((E20+E21)/G20,0)</f>
        <v>0.9910714285714286</v>
      </c>
      <c r="J22" s="4">
        <v>0.9</v>
      </c>
      <c r="K22" t="str">
        <f t="shared" si="0"/>
        <v>N</v>
      </c>
      <c r="L22" t="s">
        <v>14</v>
      </c>
      <c r="M22">
        <f>IF(K20="Y",(E20+E22),E20)</f>
        <v>111</v>
      </c>
      <c r="N22" s="1">
        <v>44469</v>
      </c>
      <c r="O22" s="4">
        <f t="shared" si="1"/>
        <v>8.9285714285714281E-3</v>
      </c>
    </row>
    <row r="23" spans="1:15" x14ac:dyDescent="0.25">
      <c r="A23">
        <v>2020</v>
      </c>
      <c r="B23" t="s">
        <v>29</v>
      </c>
      <c r="C23" s="7" t="s">
        <v>21</v>
      </c>
      <c r="D23" t="s">
        <v>12</v>
      </c>
      <c r="E23" s="8">
        <v>181</v>
      </c>
      <c r="F23" t="s">
        <v>38</v>
      </c>
      <c r="G23">
        <f>SUM(E23:E25)</f>
        <v>195</v>
      </c>
      <c r="H23" s="4">
        <f>IFERROR(E23/(E23+E25),0)</f>
        <v>0.92820512820512824</v>
      </c>
      <c r="I23" s="4">
        <f>IFERROR((E23+E24)/G23,0)</f>
        <v>0.92820512820512824</v>
      </c>
      <c r="J23" s="4">
        <v>0.9</v>
      </c>
      <c r="K23" t="str">
        <f t="shared" si="0"/>
        <v>N</v>
      </c>
      <c r="L23" t="s">
        <v>14</v>
      </c>
      <c r="M23">
        <f>IF(K23="Y",(E23+E25),E23)</f>
        <v>181</v>
      </c>
      <c r="N23" s="1">
        <v>44469</v>
      </c>
      <c r="O23" s="4">
        <f t="shared" si="1"/>
        <v>0.92820512820512824</v>
      </c>
    </row>
    <row r="24" spans="1:15" x14ac:dyDescent="0.25">
      <c r="A24">
        <v>2020</v>
      </c>
      <c r="B24" t="s">
        <v>29</v>
      </c>
      <c r="C24" s="7" t="s">
        <v>21</v>
      </c>
      <c r="D24" t="s">
        <v>15</v>
      </c>
      <c r="E24" s="8">
        <v>0</v>
      </c>
      <c r="F24" t="s">
        <v>38</v>
      </c>
      <c r="G24">
        <f>SUM(E23:E25)</f>
        <v>195</v>
      </c>
      <c r="H24" s="4">
        <f>IFERROR(E23/(E23+E25),0)</f>
        <v>0.92820512820512824</v>
      </c>
      <c r="I24" s="4">
        <f>IFERROR((E23+E24)/G23,0)</f>
        <v>0.92820512820512824</v>
      </c>
      <c r="J24" s="4">
        <v>0.9</v>
      </c>
      <c r="K24" t="str">
        <f t="shared" si="0"/>
        <v>N</v>
      </c>
      <c r="L24" t="s">
        <v>14</v>
      </c>
      <c r="M24">
        <f>IF(K23="Y",(E23+E25),E23)</f>
        <v>181</v>
      </c>
      <c r="N24" s="1">
        <v>44469</v>
      </c>
      <c r="O24" s="4">
        <f t="shared" si="1"/>
        <v>0</v>
      </c>
    </row>
    <row r="25" spans="1:15" x14ac:dyDescent="0.25">
      <c r="A25">
        <v>2020</v>
      </c>
      <c r="B25" t="s">
        <v>29</v>
      </c>
      <c r="C25" s="7" t="s">
        <v>21</v>
      </c>
      <c r="D25" t="s">
        <v>16</v>
      </c>
      <c r="E25" s="8">
        <v>14</v>
      </c>
      <c r="F25" t="s">
        <v>38</v>
      </c>
      <c r="G25">
        <f>SUM(E23:E25)</f>
        <v>195</v>
      </c>
      <c r="H25" s="4">
        <f>IFERROR(E23/(E23+E25),0)</f>
        <v>0.92820512820512824</v>
      </c>
      <c r="I25" s="4">
        <f>IFERROR((E23+E24)/G23,0)</f>
        <v>0.92820512820512824</v>
      </c>
      <c r="J25" s="4">
        <v>0.9</v>
      </c>
      <c r="K25" t="str">
        <f t="shared" si="0"/>
        <v>N</v>
      </c>
      <c r="L25" t="s">
        <v>14</v>
      </c>
      <c r="M25">
        <f>IF(K23="Y",(E23+E25),E23)</f>
        <v>181</v>
      </c>
      <c r="N25" s="1">
        <v>44469</v>
      </c>
      <c r="O25" s="4">
        <f t="shared" si="1"/>
        <v>7.179487179487179E-2</v>
      </c>
    </row>
    <row r="26" spans="1:15" x14ac:dyDescent="0.25">
      <c r="A26">
        <v>2020</v>
      </c>
      <c r="B26" t="s">
        <v>29</v>
      </c>
      <c r="C26" s="7" t="s">
        <v>22</v>
      </c>
      <c r="D26" t="s">
        <v>12</v>
      </c>
      <c r="E26" s="8">
        <v>3</v>
      </c>
      <c r="F26" t="s">
        <v>35</v>
      </c>
      <c r="G26">
        <f>SUM(E26:E28)</f>
        <v>3</v>
      </c>
      <c r="H26" s="4">
        <f>IFERROR(E26/(E26+E28),0)</f>
        <v>1</v>
      </c>
      <c r="I26" s="4">
        <f>IFERROR((E26+E27)/G26,0)</f>
        <v>1</v>
      </c>
      <c r="J26" s="4">
        <v>0.9</v>
      </c>
      <c r="K26" t="str">
        <f t="shared" si="0"/>
        <v>N</v>
      </c>
      <c r="L26" t="s">
        <v>14</v>
      </c>
      <c r="M26">
        <f>IF(K26="Y",(E26+E28),E26)</f>
        <v>3</v>
      </c>
      <c r="N26" s="1">
        <v>44469</v>
      </c>
      <c r="O26" s="4">
        <f t="shared" si="1"/>
        <v>1</v>
      </c>
    </row>
    <row r="27" spans="1:15" x14ac:dyDescent="0.25">
      <c r="A27">
        <v>2020</v>
      </c>
      <c r="B27" t="s">
        <v>29</v>
      </c>
      <c r="C27" s="7" t="s">
        <v>22</v>
      </c>
      <c r="D27" t="s">
        <v>15</v>
      </c>
      <c r="E27" s="8">
        <v>0</v>
      </c>
      <c r="F27" t="s">
        <v>35</v>
      </c>
      <c r="G27">
        <f>SUM(E26:E28)</f>
        <v>3</v>
      </c>
      <c r="H27" s="4">
        <f>IFERROR(E26/(E26+E28),0)</f>
        <v>1</v>
      </c>
      <c r="I27" s="4">
        <f>IFERROR((E26+E27)/G26,0)</f>
        <v>1</v>
      </c>
      <c r="J27" s="4">
        <v>0.9</v>
      </c>
      <c r="K27" t="str">
        <f t="shared" si="0"/>
        <v>N</v>
      </c>
      <c r="L27" t="s">
        <v>14</v>
      </c>
      <c r="M27">
        <f>IF(K26="Y",(E26+E28),E26)</f>
        <v>3</v>
      </c>
      <c r="N27" s="1">
        <v>44469</v>
      </c>
      <c r="O27" s="4">
        <f t="shared" si="1"/>
        <v>0</v>
      </c>
    </row>
    <row r="28" spans="1:15" x14ac:dyDescent="0.25">
      <c r="A28">
        <v>2020</v>
      </c>
      <c r="B28" t="s">
        <v>29</v>
      </c>
      <c r="C28" s="7" t="s">
        <v>22</v>
      </c>
      <c r="D28" t="s">
        <v>16</v>
      </c>
      <c r="E28" s="8">
        <v>0</v>
      </c>
      <c r="F28" t="s">
        <v>35</v>
      </c>
      <c r="G28">
        <f>SUM(E26:E28)</f>
        <v>3</v>
      </c>
      <c r="H28" s="4">
        <f>IFERROR(E26/(E26+E28),0)</f>
        <v>1</v>
      </c>
      <c r="I28" s="4">
        <f>IFERROR((E26+E27)/G26,0)</f>
        <v>1</v>
      </c>
      <c r="J28" s="4">
        <v>0.9</v>
      </c>
      <c r="K28" t="str">
        <f t="shared" si="0"/>
        <v>N</v>
      </c>
      <c r="L28" t="s">
        <v>14</v>
      </c>
      <c r="M28">
        <f>IF(K26="Y",(E26+E28),E26)</f>
        <v>3</v>
      </c>
      <c r="N28" s="1">
        <v>44469</v>
      </c>
      <c r="O28" s="4">
        <f t="shared" si="1"/>
        <v>0</v>
      </c>
    </row>
    <row r="29" spans="1:15" x14ac:dyDescent="0.25">
      <c r="A29">
        <v>2020</v>
      </c>
      <c r="B29" t="s">
        <v>29</v>
      </c>
      <c r="C29" s="7" t="s">
        <v>23</v>
      </c>
      <c r="D29" t="s">
        <v>12</v>
      </c>
      <c r="E29" s="8">
        <v>19</v>
      </c>
      <c r="F29" t="s">
        <v>36</v>
      </c>
      <c r="G29">
        <f>SUM(E29:E31)</f>
        <v>20</v>
      </c>
      <c r="H29" s="4">
        <f>IFERROR(E29/(E29+E31),0)</f>
        <v>0.95</v>
      </c>
      <c r="I29" s="4">
        <f>IFERROR((E29+E30)/G29,0)</f>
        <v>0.95</v>
      </c>
      <c r="J29" s="4">
        <v>0.9</v>
      </c>
      <c r="K29" t="str">
        <f t="shared" si="0"/>
        <v>N</v>
      </c>
      <c r="L29" t="s">
        <v>14</v>
      </c>
      <c r="M29">
        <f>IF(K29="Y",(E29+E31),E29)</f>
        <v>19</v>
      </c>
      <c r="N29" s="1">
        <v>44469</v>
      </c>
      <c r="O29" s="4">
        <f t="shared" si="1"/>
        <v>0.95</v>
      </c>
    </row>
    <row r="30" spans="1:15" x14ac:dyDescent="0.25">
      <c r="A30">
        <v>2020</v>
      </c>
      <c r="B30" t="s">
        <v>29</v>
      </c>
      <c r="C30" s="7" t="s">
        <v>23</v>
      </c>
      <c r="D30" t="s">
        <v>15</v>
      </c>
      <c r="E30" s="8">
        <v>0</v>
      </c>
      <c r="F30" t="s">
        <v>36</v>
      </c>
      <c r="G30">
        <f>SUM(E29:E31)</f>
        <v>20</v>
      </c>
      <c r="H30" s="4">
        <f>IFERROR(E29/(E29+E31),0)</f>
        <v>0.95</v>
      </c>
      <c r="I30" s="4">
        <f>IFERROR((E29+E30)/G29,0)</f>
        <v>0.95</v>
      </c>
      <c r="J30" s="4">
        <v>0.9</v>
      </c>
      <c r="K30" t="str">
        <f t="shared" si="0"/>
        <v>N</v>
      </c>
      <c r="L30" t="s">
        <v>14</v>
      </c>
      <c r="M30">
        <f>IF(K29="Y",(E29+E31),E29)</f>
        <v>19</v>
      </c>
      <c r="N30" s="1">
        <v>44469</v>
      </c>
      <c r="O30" s="4">
        <f t="shared" si="1"/>
        <v>0</v>
      </c>
    </row>
    <row r="31" spans="1:15" x14ac:dyDescent="0.25">
      <c r="A31">
        <v>2020</v>
      </c>
      <c r="B31" t="s">
        <v>29</v>
      </c>
      <c r="C31" s="7" t="s">
        <v>23</v>
      </c>
      <c r="D31" t="s">
        <v>16</v>
      </c>
      <c r="E31" s="8">
        <v>1</v>
      </c>
      <c r="F31" t="s">
        <v>36</v>
      </c>
      <c r="G31">
        <f>SUM(E29:E31)</f>
        <v>20</v>
      </c>
      <c r="H31" s="4">
        <f>IFERROR(E29/(E29+E31),0)</f>
        <v>0.95</v>
      </c>
      <c r="I31" s="4">
        <f>IFERROR((E29+E30)/G29,0)</f>
        <v>0.95</v>
      </c>
      <c r="J31" s="4">
        <v>0.9</v>
      </c>
      <c r="K31" t="str">
        <f t="shared" si="0"/>
        <v>N</v>
      </c>
      <c r="L31" t="s">
        <v>14</v>
      </c>
      <c r="M31">
        <f>IF(K29="Y",(E29+E31),E29)</f>
        <v>19</v>
      </c>
      <c r="N31" s="1">
        <v>44469</v>
      </c>
      <c r="O31" s="4">
        <f t="shared" si="1"/>
        <v>0.05</v>
      </c>
    </row>
    <row r="32" spans="1:15" x14ac:dyDescent="0.25">
      <c r="A32">
        <v>2020</v>
      </c>
      <c r="B32" t="s">
        <v>29</v>
      </c>
      <c r="C32" s="7" t="s">
        <v>24</v>
      </c>
      <c r="D32" t="s">
        <v>12</v>
      </c>
      <c r="E32" s="8">
        <v>1133</v>
      </c>
      <c r="F32" t="s">
        <v>37</v>
      </c>
      <c r="G32">
        <f>SUM(E32:E34)</f>
        <v>1168</v>
      </c>
      <c r="H32" s="4">
        <f>IFERROR(E32/(E32+E34),0)</f>
        <v>0.97003424657534243</v>
      </c>
      <c r="I32" s="4">
        <f>IFERROR((E32+E33)/G32,0)</f>
        <v>0.97003424657534243</v>
      </c>
      <c r="J32" s="4">
        <v>0.9</v>
      </c>
      <c r="K32" t="str">
        <f t="shared" si="0"/>
        <v>N</v>
      </c>
      <c r="L32" t="s">
        <v>14</v>
      </c>
      <c r="M32">
        <f>IF(K32="Y",(E32+E34),E32)</f>
        <v>1133</v>
      </c>
      <c r="N32" s="1">
        <v>44469</v>
      </c>
      <c r="O32" s="4">
        <f t="shared" si="1"/>
        <v>0.97003424657534243</v>
      </c>
    </row>
    <row r="33" spans="1:15" x14ac:dyDescent="0.25">
      <c r="A33">
        <v>2020</v>
      </c>
      <c r="B33" t="s">
        <v>29</v>
      </c>
      <c r="C33" s="7" t="s">
        <v>24</v>
      </c>
      <c r="D33" t="s">
        <v>15</v>
      </c>
      <c r="E33" s="8">
        <v>0</v>
      </c>
      <c r="F33" t="s">
        <v>37</v>
      </c>
      <c r="G33">
        <f>SUM(E32:E34)</f>
        <v>1168</v>
      </c>
      <c r="H33" s="4">
        <f>IFERROR(E32/(E32+E34),0)</f>
        <v>0.97003424657534243</v>
      </c>
      <c r="I33" s="4">
        <f>IFERROR((E32+E33)/G32,0)</f>
        <v>0.97003424657534243</v>
      </c>
      <c r="J33" s="4">
        <v>0.9</v>
      </c>
      <c r="K33" t="str">
        <f t="shared" si="0"/>
        <v>N</v>
      </c>
      <c r="L33" t="s">
        <v>14</v>
      </c>
      <c r="M33">
        <f>IF(K32="Y",(E32+E34),E32)</f>
        <v>1133</v>
      </c>
      <c r="N33" s="1">
        <v>44469</v>
      </c>
      <c r="O33" s="4">
        <f t="shared" si="1"/>
        <v>0</v>
      </c>
    </row>
    <row r="34" spans="1:15" x14ac:dyDescent="0.25">
      <c r="A34">
        <v>2020</v>
      </c>
      <c r="B34" t="s">
        <v>29</v>
      </c>
      <c r="C34" s="7" t="s">
        <v>24</v>
      </c>
      <c r="D34" t="s">
        <v>16</v>
      </c>
      <c r="E34" s="8">
        <v>35</v>
      </c>
      <c r="F34" t="s">
        <v>37</v>
      </c>
      <c r="G34">
        <f>SUM(E32:E34)</f>
        <v>1168</v>
      </c>
      <c r="H34" s="4">
        <f>IFERROR(E32/(E32+E34),0)</f>
        <v>0.97003424657534243</v>
      </c>
      <c r="I34" s="4">
        <f>IFERROR((E32+E33)/G32,0)</f>
        <v>0.97003424657534243</v>
      </c>
      <c r="J34" s="4">
        <v>0.9</v>
      </c>
      <c r="K34" t="str">
        <f t="shared" si="0"/>
        <v>N</v>
      </c>
      <c r="L34" t="s">
        <v>14</v>
      </c>
      <c r="M34">
        <f>IF(K32="Y",(E32+E34),E32)</f>
        <v>1133</v>
      </c>
      <c r="N34" s="1">
        <v>44469</v>
      </c>
      <c r="O34" s="4">
        <f t="shared" ref="O34:O65" si="2">IFERROR(E34/G34,0)</f>
        <v>2.9965753424657533E-2</v>
      </c>
    </row>
    <row r="35" spans="1:15" x14ac:dyDescent="0.25">
      <c r="A35">
        <v>2020</v>
      </c>
      <c r="B35" t="s">
        <v>29</v>
      </c>
      <c r="C35" s="7" t="s">
        <v>25</v>
      </c>
      <c r="D35" t="s">
        <v>12</v>
      </c>
      <c r="E35" s="8">
        <v>1686</v>
      </c>
      <c r="F35" t="s">
        <v>36</v>
      </c>
      <c r="G35">
        <f>SUM(E35:E37)</f>
        <v>1717</v>
      </c>
      <c r="H35" s="4">
        <f>IFERROR(E35/(E35+E37),0)</f>
        <v>0.98194525334886429</v>
      </c>
      <c r="I35" s="4">
        <f>IFERROR((E35+E36)/G35,0)</f>
        <v>0.98194525334886429</v>
      </c>
      <c r="J35" s="4">
        <v>0.9</v>
      </c>
      <c r="K35" t="str">
        <f t="shared" si="0"/>
        <v>N</v>
      </c>
      <c r="L35" t="s">
        <v>14</v>
      </c>
      <c r="M35">
        <f>IF(K35="Y",(E35+E37),E35)</f>
        <v>1686</v>
      </c>
      <c r="N35" s="1">
        <v>44469</v>
      </c>
      <c r="O35" s="4">
        <f t="shared" si="2"/>
        <v>0.98194525334886429</v>
      </c>
    </row>
    <row r="36" spans="1:15" x14ac:dyDescent="0.25">
      <c r="A36">
        <v>2020</v>
      </c>
      <c r="B36" t="s">
        <v>29</v>
      </c>
      <c r="C36" s="7" t="s">
        <v>25</v>
      </c>
      <c r="D36" t="s">
        <v>15</v>
      </c>
      <c r="E36" s="8">
        <v>0</v>
      </c>
      <c r="F36" t="s">
        <v>36</v>
      </c>
      <c r="G36">
        <f>SUM(E35:E37)</f>
        <v>1717</v>
      </c>
      <c r="H36" s="4">
        <f>IFERROR(E35/(E35+E37),0)</f>
        <v>0.98194525334886429</v>
      </c>
      <c r="I36" s="4">
        <f>IFERROR((E35+E36)/G35,0)</f>
        <v>0.98194525334886429</v>
      </c>
      <c r="J36" s="4">
        <v>0.9</v>
      </c>
      <c r="K36" t="str">
        <f t="shared" si="0"/>
        <v>N</v>
      </c>
      <c r="L36" t="s">
        <v>14</v>
      </c>
      <c r="M36">
        <f>IF(K35="Y",(E35+E37),E35)</f>
        <v>1686</v>
      </c>
      <c r="N36" s="1">
        <v>44469</v>
      </c>
      <c r="O36" s="4">
        <f t="shared" si="2"/>
        <v>0</v>
      </c>
    </row>
    <row r="37" spans="1:15" x14ac:dyDescent="0.25">
      <c r="A37">
        <v>2020</v>
      </c>
      <c r="B37" t="s">
        <v>29</v>
      </c>
      <c r="C37" s="7" t="s">
        <v>25</v>
      </c>
      <c r="D37" t="s">
        <v>16</v>
      </c>
      <c r="E37" s="8">
        <v>31</v>
      </c>
      <c r="F37" t="s">
        <v>36</v>
      </c>
      <c r="G37">
        <f>SUM(E35:E37)</f>
        <v>1717</v>
      </c>
      <c r="H37" s="4">
        <f>IFERROR(E35/(E35+E37),0)</f>
        <v>0.98194525334886429</v>
      </c>
      <c r="I37" s="4">
        <f>IFERROR((E35+E36)/G35,0)</f>
        <v>0.98194525334886429</v>
      </c>
      <c r="J37" s="4">
        <v>0.9</v>
      </c>
      <c r="K37" t="str">
        <f t="shared" si="0"/>
        <v>N</v>
      </c>
      <c r="L37" t="s">
        <v>14</v>
      </c>
      <c r="M37">
        <f>IF(K35="Y",(E35+E37),E35)</f>
        <v>1686</v>
      </c>
      <c r="N37" s="1">
        <v>44469</v>
      </c>
      <c r="O37" s="4">
        <f t="shared" si="2"/>
        <v>1.8054746651135701E-2</v>
      </c>
    </row>
    <row r="38" spans="1:15" x14ac:dyDescent="0.25">
      <c r="A38">
        <v>2021</v>
      </c>
      <c r="B38" t="s">
        <v>29</v>
      </c>
      <c r="C38" s="7" t="s">
        <v>30</v>
      </c>
      <c r="D38" t="s">
        <v>12</v>
      </c>
      <c r="E38" s="8">
        <v>51</v>
      </c>
      <c r="F38" t="s">
        <v>36</v>
      </c>
      <c r="G38">
        <f>SUM(E38:E40)</f>
        <v>52</v>
      </c>
      <c r="H38" s="4">
        <f>IFERROR(E38/(E38+E40),0)</f>
        <v>0.98076923076923073</v>
      </c>
      <c r="I38" s="4">
        <f>IFERROR((E38+E39)/G38,0)</f>
        <v>0.98076923076923073</v>
      </c>
      <c r="J38" s="4">
        <v>0.9</v>
      </c>
      <c r="K38" t="s">
        <v>13</v>
      </c>
      <c r="L38" t="s">
        <v>14</v>
      </c>
      <c r="M38">
        <f>IF(K38="Y",(E38+E40),E38)</f>
        <v>51</v>
      </c>
      <c r="N38" s="1">
        <v>44834</v>
      </c>
      <c r="O38" s="4">
        <f t="shared" si="2"/>
        <v>0.98076923076923073</v>
      </c>
    </row>
    <row r="39" spans="1:15" x14ac:dyDescent="0.25">
      <c r="A39">
        <v>2021</v>
      </c>
      <c r="B39" t="s">
        <v>29</v>
      </c>
      <c r="C39" s="7" t="s">
        <v>30</v>
      </c>
      <c r="D39" t="s">
        <v>15</v>
      </c>
      <c r="E39" s="8">
        <v>0</v>
      </c>
      <c r="F39" t="s">
        <v>36</v>
      </c>
      <c r="G39">
        <f>SUM(E38:E40)</f>
        <v>52</v>
      </c>
      <c r="H39" s="4">
        <f>IFERROR(E38/(E38+E40),0)</f>
        <v>0.98076923076923073</v>
      </c>
      <c r="I39" s="4">
        <f>IFERROR((E38+E39)/G38,0)</f>
        <v>0.98076923076923073</v>
      </c>
      <c r="J39" s="4">
        <v>0.9</v>
      </c>
      <c r="K39" t="s">
        <v>13</v>
      </c>
      <c r="L39" t="s">
        <v>14</v>
      </c>
      <c r="M39">
        <f>IF(K38="Y",(E38+E40),E38)</f>
        <v>51</v>
      </c>
      <c r="N39" s="1">
        <v>44834</v>
      </c>
      <c r="O39" s="4">
        <f t="shared" si="2"/>
        <v>0</v>
      </c>
    </row>
    <row r="40" spans="1:15" x14ac:dyDescent="0.25">
      <c r="A40">
        <v>2021</v>
      </c>
      <c r="B40" t="s">
        <v>29</v>
      </c>
      <c r="C40" s="7" t="s">
        <v>30</v>
      </c>
      <c r="D40" t="s">
        <v>16</v>
      </c>
      <c r="E40" s="8">
        <v>1</v>
      </c>
      <c r="F40" t="s">
        <v>36</v>
      </c>
      <c r="G40">
        <f>SUM(E38:E40)</f>
        <v>52</v>
      </c>
      <c r="H40" s="4">
        <f>IFERROR(E38/(E38+E40),0)</f>
        <v>0.98076923076923073</v>
      </c>
      <c r="I40" s="4">
        <f>IFERROR((E38+E39)/G38,0)</f>
        <v>0.98076923076923073</v>
      </c>
      <c r="J40" s="4">
        <v>0.9</v>
      </c>
      <c r="K40" t="s">
        <v>13</v>
      </c>
      <c r="L40" t="s">
        <v>14</v>
      </c>
      <c r="M40">
        <f>IF(K38="Y",(E38+E40),E38)</f>
        <v>51</v>
      </c>
      <c r="N40" s="1">
        <v>44834</v>
      </c>
      <c r="O40" s="4">
        <f t="shared" si="2"/>
        <v>1.9230769230769232E-2</v>
      </c>
    </row>
    <row r="41" spans="1:15" x14ac:dyDescent="0.25">
      <c r="A41">
        <v>2021</v>
      </c>
      <c r="B41" t="s">
        <v>29</v>
      </c>
      <c r="C41" s="7" t="s">
        <v>17</v>
      </c>
      <c r="D41" t="s">
        <v>12</v>
      </c>
      <c r="E41" s="8">
        <v>24</v>
      </c>
      <c r="F41" t="s">
        <v>38</v>
      </c>
      <c r="G41">
        <f>SUM(E41:E43)</f>
        <v>29</v>
      </c>
      <c r="H41" s="4">
        <f>IFERROR(E41/(E41+E43),0)</f>
        <v>0.92307692307692313</v>
      </c>
      <c r="I41" s="4">
        <f>IFERROR((E41+E42)/G41,0)</f>
        <v>0.93103448275862066</v>
      </c>
      <c r="J41" s="4">
        <v>0.9</v>
      </c>
      <c r="K41" t="s">
        <v>13</v>
      </c>
      <c r="L41" t="s">
        <v>27</v>
      </c>
      <c r="M41">
        <f>IF(K41="Y",(E41+E43),E41)</f>
        <v>24</v>
      </c>
      <c r="N41" s="1">
        <v>44834</v>
      </c>
      <c r="O41" s="4">
        <f t="shared" si="2"/>
        <v>0.82758620689655171</v>
      </c>
    </row>
    <row r="42" spans="1:15" x14ac:dyDescent="0.25">
      <c r="A42">
        <v>2021</v>
      </c>
      <c r="B42" t="s">
        <v>29</v>
      </c>
      <c r="C42" s="7" t="s">
        <v>17</v>
      </c>
      <c r="D42" t="s">
        <v>15</v>
      </c>
      <c r="E42" s="8">
        <v>3</v>
      </c>
      <c r="F42" t="s">
        <v>38</v>
      </c>
      <c r="G42">
        <f>SUM(E41:E43)</f>
        <v>29</v>
      </c>
      <c r="H42" s="4">
        <f>IFERROR(E41/(E41+E43),0)</f>
        <v>0.92307692307692313</v>
      </c>
      <c r="I42" s="4">
        <f>IFERROR((E41+E42)/G41,0)</f>
        <v>0.93103448275862066</v>
      </c>
      <c r="J42" s="4">
        <v>0.9</v>
      </c>
      <c r="K42" t="s">
        <v>13</v>
      </c>
      <c r="L42" t="s">
        <v>27</v>
      </c>
      <c r="M42">
        <f>IF(K41="Y",(E41+E43),E41)</f>
        <v>24</v>
      </c>
      <c r="N42" s="1">
        <v>44834</v>
      </c>
      <c r="O42" s="4">
        <f t="shared" si="2"/>
        <v>0.10344827586206896</v>
      </c>
    </row>
    <row r="43" spans="1:15" x14ac:dyDescent="0.25">
      <c r="A43">
        <v>2021</v>
      </c>
      <c r="B43" t="s">
        <v>29</v>
      </c>
      <c r="C43" s="7" t="s">
        <v>17</v>
      </c>
      <c r="D43" t="s">
        <v>16</v>
      </c>
      <c r="E43" s="8">
        <v>2</v>
      </c>
      <c r="F43" t="s">
        <v>38</v>
      </c>
      <c r="G43">
        <f>SUM(E41:E43)</f>
        <v>29</v>
      </c>
      <c r="H43" s="4">
        <f>IFERROR(E41/(E41+E43),0)</f>
        <v>0.92307692307692313</v>
      </c>
      <c r="I43" s="4">
        <f>IFERROR((E41+E42)/G41,0)</f>
        <v>0.93103448275862066</v>
      </c>
      <c r="J43" s="4">
        <v>0.9</v>
      </c>
      <c r="K43" t="s">
        <v>13</v>
      </c>
      <c r="L43" t="s">
        <v>27</v>
      </c>
      <c r="M43">
        <f>IF(K41="Y",(E41+E43),E41)</f>
        <v>24</v>
      </c>
      <c r="N43" s="1">
        <v>44834</v>
      </c>
      <c r="O43" s="4">
        <f t="shared" si="2"/>
        <v>6.8965517241379309E-2</v>
      </c>
    </row>
    <row r="44" spans="1:15" x14ac:dyDescent="0.25">
      <c r="A44">
        <v>2021</v>
      </c>
      <c r="B44" t="s">
        <v>29</v>
      </c>
      <c r="C44" s="7" t="s">
        <v>39</v>
      </c>
      <c r="D44" t="s">
        <v>12</v>
      </c>
      <c r="E44" s="8">
        <v>20</v>
      </c>
      <c r="F44" t="s">
        <v>36</v>
      </c>
      <c r="G44">
        <f>SUM(E44:E46)</f>
        <v>22</v>
      </c>
      <c r="H44" s="4">
        <f>IFERROR(E44/(E44+E46),0)</f>
        <v>0.90909090909090906</v>
      </c>
      <c r="I44" s="4">
        <f>IFERROR((E44+E45)/G44,0)</f>
        <v>0.90909090909090906</v>
      </c>
      <c r="J44" s="4">
        <v>0.9</v>
      </c>
      <c r="K44" t="s">
        <v>13</v>
      </c>
      <c r="L44" t="s">
        <v>14</v>
      </c>
      <c r="M44">
        <f>IF(K44="Y",(E44+E46),E44)</f>
        <v>20</v>
      </c>
      <c r="N44" s="1">
        <v>44834</v>
      </c>
      <c r="O44" s="4">
        <f t="shared" si="2"/>
        <v>0.90909090909090906</v>
      </c>
    </row>
    <row r="45" spans="1:15" x14ac:dyDescent="0.25">
      <c r="A45">
        <v>2021</v>
      </c>
      <c r="B45" t="s">
        <v>29</v>
      </c>
      <c r="C45" s="7" t="s">
        <v>39</v>
      </c>
      <c r="D45" t="s">
        <v>15</v>
      </c>
      <c r="E45" s="8">
        <v>0</v>
      </c>
      <c r="F45" t="s">
        <v>36</v>
      </c>
      <c r="G45">
        <f>SUM(E44:E46)</f>
        <v>22</v>
      </c>
      <c r="H45" s="4">
        <f>IFERROR(E44/(E44+E46),0)</f>
        <v>0.90909090909090906</v>
      </c>
      <c r="I45" s="4">
        <f>IFERROR((E44+E45)/G44,0)</f>
        <v>0.90909090909090906</v>
      </c>
      <c r="J45" s="4">
        <v>0.9</v>
      </c>
      <c r="K45" t="s">
        <v>13</v>
      </c>
      <c r="L45" t="s">
        <v>14</v>
      </c>
      <c r="M45">
        <f>IF(K44="Y",(E44+E46),E44)</f>
        <v>20</v>
      </c>
      <c r="N45" s="1">
        <v>44834</v>
      </c>
      <c r="O45" s="4">
        <f t="shared" si="2"/>
        <v>0</v>
      </c>
    </row>
    <row r="46" spans="1:15" x14ac:dyDescent="0.25">
      <c r="A46">
        <v>2021</v>
      </c>
      <c r="B46" t="s">
        <v>29</v>
      </c>
      <c r="C46" s="7" t="s">
        <v>39</v>
      </c>
      <c r="D46" t="s">
        <v>16</v>
      </c>
      <c r="E46" s="8">
        <v>2</v>
      </c>
      <c r="F46" t="s">
        <v>36</v>
      </c>
      <c r="G46">
        <f>SUM(E44:E46)</f>
        <v>22</v>
      </c>
      <c r="H46" s="4">
        <f>IFERROR(E44/(E44+E46),0)</f>
        <v>0.90909090909090906</v>
      </c>
      <c r="I46" s="4">
        <f>IFERROR((E44+E45)/G44,0)</f>
        <v>0.90909090909090906</v>
      </c>
      <c r="J46" s="4">
        <v>0.9</v>
      </c>
      <c r="K46" t="s">
        <v>13</v>
      </c>
      <c r="L46" t="s">
        <v>14</v>
      </c>
      <c r="M46">
        <f>IF(K44="Y",(E44+E46),E44)</f>
        <v>20</v>
      </c>
      <c r="N46" s="1">
        <v>44834</v>
      </c>
      <c r="O46" s="4">
        <f t="shared" si="2"/>
        <v>9.0909090909090912E-2</v>
      </c>
    </row>
    <row r="47" spans="1:15" x14ac:dyDescent="0.25">
      <c r="A47">
        <v>2021</v>
      </c>
      <c r="B47" t="s">
        <v>29</v>
      </c>
      <c r="C47" s="7" t="s">
        <v>40</v>
      </c>
      <c r="D47" t="s">
        <v>12</v>
      </c>
      <c r="E47" s="8">
        <v>67</v>
      </c>
      <c r="F47" t="s">
        <v>38</v>
      </c>
      <c r="G47">
        <f>SUM(E47:E49)</f>
        <v>72</v>
      </c>
      <c r="H47" s="4">
        <f>IFERROR(E47/(E47+E49),0)</f>
        <v>0.93055555555555558</v>
      </c>
      <c r="I47" s="4">
        <f>IFERROR((E47+E48)/G47,0)</f>
        <v>0.93055555555555558</v>
      </c>
      <c r="J47" s="4">
        <v>0.9</v>
      </c>
      <c r="K47" t="s">
        <v>13</v>
      </c>
      <c r="L47" t="s">
        <v>14</v>
      </c>
      <c r="M47">
        <f>IF(K47="Y",(E47+E49),E47)</f>
        <v>67</v>
      </c>
      <c r="N47" s="1">
        <v>44834</v>
      </c>
      <c r="O47" s="4">
        <f t="shared" si="2"/>
        <v>0.93055555555555558</v>
      </c>
    </row>
    <row r="48" spans="1:15" x14ac:dyDescent="0.25">
      <c r="A48">
        <v>2021</v>
      </c>
      <c r="B48" t="s">
        <v>29</v>
      </c>
      <c r="C48" s="7" t="s">
        <v>40</v>
      </c>
      <c r="D48" t="s">
        <v>15</v>
      </c>
      <c r="E48" s="8">
        <v>0</v>
      </c>
      <c r="F48" t="s">
        <v>38</v>
      </c>
      <c r="G48">
        <f>SUM(E47:E49)</f>
        <v>72</v>
      </c>
      <c r="H48" s="4">
        <f>IFERROR(E47/(E47+E49),0)</f>
        <v>0.93055555555555558</v>
      </c>
      <c r="I48" s="4">
        <f>IFERROR((E47+E48)/G47,0)</f>
        <v>0.93055555555555558</v>
      </c>
      <c r="J48" s="4">
        <v>0.9</v>
      </c>
      <c r="K48" t="s">
        <v>13</v>
      </c>
      <c r="L48" t="s">
        <v>14</v>
      </c>
      <c r="M48">
        <f>IF(K47="Y",(E47+E49),E47)</f>
        <v>67</v>
      </c>
      <c r="N48" s="1">
        <v>44834</v>
      </c>
      <c r="O48" s="4">
        <f t="shared" si="2"/>
        <v>0</v>
      </c>
    </row>
    <row r="49" spans="1:15" x14ac:dyDescent="0.25">
      <c r="A49">
        <v>2021</v>
      </c>
      <c r="B49" t="s">
        <v>29</v>
      </c>
      <c r="C49" s="7" t="s">
        <v>40</v>
      </c>
      <c r="D49" t="s">
        <v>16</v>
      </c>
      <c r="E49" s="8">
        <v>5</v>
      </c>
      <c r="F49" t="s">
        <v>38</v>
      </c>
      <c r="G49">
        <f>SUM(E47:E49)</f>
        <v>72</v>
      </c>
      <c r="H49" s="4">
        <f>IFERROR(E47/(E47+E49),0)</f>
        <v>0.93055555555555558</v>
      </c>
      <c r="I49" s="4">
        <f>IFERROR((E47+E48)/G47,0)</f>
        <v>0.93055555555555558</v>
      </c>
      <c r="J49" s="4">
        <v>0.9</v>
      </c>
      <c r="K49" t="s">
        <v>13</v>
      </c>
      <c r="L49" t="s">
        <v>14</v>
      </c>
      <c r="M49">
        <f>IF(K47="Y",(E47+E49),E47)</f>
        <v>67</v>
      </c>
      <c r="N49" s="1">
        <v>44834</v>
      </c>
      <c r="O49" s="4">
        <f t="shared" si="2"/>
        <v>6.9444444444444448E-2</v>
      </c>
    </row>
    <row r="50" spans="1:15" x14ac:dyDescent="0.25">
      <c r="A50">
        <v>2021</v>
      </c>
      <c r="B50" t="s">
        <v>29</v>
      </c>
      <c r="C50" s="7" t="s">
        <v>19</v>
      </c>
      <c r="D50" t="s">
        <v>12</v>
      </c>
      <c r="E50" s="8">
        <v>4</v>
      </c>
      <c r="F50" t="s">
        <v>35</v>
      </c>
      <c r="G50">
        <f>SUM(E50:E52)</f>
        <v>5</v>
      </c>
      <c r="H50" s="4">
        <f>IFERROR(E50/(E50+E52),0)</f>
        <v>0.8</v>
      </c>
      <c r="I50" s="4">
        <f>IFERROR((E50+E51)/G50,0)</f>
        <v>0.8</v>
      </c>
      <c r="J50" s="4">
        <v>0.9</v>
      </c>
      <c r="K50" t="s">
        <v>13</v>
      </c>
      <c r="L50" t="s">
        <v>18</v>
      </c>
      <c r="M50">
        <f>IF(K50="Y",(E50+E52),E50)</f>
        <v>4</v>
      </c>
      <c r="N50" s="1">
        <v>44834</v>
      </c>
      <c r="O50" s="4">
        <f t="shared" si="2"/>
        <v>0.8</v>
      </c>
    </row>
    <row r="51" spans="1:15" x14ac:dyDescent="0.25">
      <c r="A51">
        <v>2021</v>
      </c>
      <c r="B51" t="s">
        <v>29</v>
      </c>
      <c r="C51" s="7" t="s">
        <v>19</v>
      </c>
      <c r="D51" t="s">
        <v>15</v>
      </c>
      <c r="E51" s="8">
        <v>0</v>
      </c>
      <c r="F51" t="s">
        <v>35</v>
      </c>
      <c r="G51">
        <f>SUM(E50:E52)</f>
        <v>5</v>
      </c>
      <c r="H51" s="4">
        <f>IFERROR(E50/(E50+E52),0)</f>
        <v>0.8</v>
      </c>
      <c r="I51" s="4">
        <f>IFERROR((E50+E51)/G50,0)</f>
        <v>0.8</v>
      </c>
      <c r="J51" s="4">
        <v>0.9</v>
      </c>
      <c r="K51" t="s">
        <v>13</v>
      </c>
      <c r="L51" t="s">
        <v>18</v>
      </c>
      <c r="M51">
        <f>IF(K50="Y",(E50+E52),E50)</f>
        <v>4</v>
      </c>
      <c r="N51" s="1">
        <v>44834</v>
      </c>
      <c r="O51" s="4">
        <f t="shared" si="2"/>
        <v>0</v>
      </c>
    </row>
    <row r="52" spans="1:15" x14ac:dyDescent="0.25">
      <c r="A52">
        <v>2021</v>
      </c>
      <c r="B52" t="s">
        <v>29</v>
      </c>
      <c r="C52" s="7" t="s">
        <v>19</v>
      </c>
      <c r="D52" t="s">
        <v>16</v>
      </c>
      <c r="E52" s="8">
        <v>1</v>
      </c>
      <c r="F52" t="s">
        <v>35</v>
      </c>
      <c r="G52">
        <f>SUM(E50:E52)</f>
        <v>5</v>
      </c>
      <c r="H52" s="4">
        <f>IFERROR(E50/(E50+E52),0)</f>
        <v>0.8</v>
      </c>
      <c r="I52" s="4">
        <f>IFERROR((E50+E51)/G50,0)</f>
        <v>0.8</v>
      </c>
      <c r="J52" s="4">
        <v>0.9</v>
      </c>
      <c r="K52" t="s">
        <v>13</v>
      </c>
      <c r="L52" t="s">
        <v>18</v>
      </c>
      <c r="M52">
        <f>IF(K50="Y",(E50+E52),E50)</f>
        <v>4</v>
      </c>
      <c r="N52" s="1">
        <v>44834</v>
      </c>
      <c r="O52" s="4">
        <f t="shared" si="2"/>
        <v>0.2</v>
      </c>
    </row>
    <row r="53" spans="1:15" x14ac:dyDescent="0.25">
      <c r="A53">
        <v>2021</v>
      </c>
      <c r="B53" t="s">
        <v>29</v>
      </c>
      <c r="C53" s="7" t="s">
        <v>20</v>
      </c>
      <c r="D53" t="s">
        <v>12</v>
      </c>
      <c r="E53" s="8">
        <v>48</v>
      </c>
      <c r="F53" t="s">
        <v>36</v>
      </c>
      <c r="G53">
        <f>SUM(E53:E55)</f>
        <v>51</v>
      </c>
      <c r="H53" s="4">
        <f>IFERROR(E53/(E53+E55),0)</f>
        <v>0.94117647058823528</v>
      </c>
      <c r="I53" s="4">
        <f>IFERROR((E53+E54)/G53,0)</f>
        <v>0.94117647058823528</v>
      </c>
      <c r="J53" s="4">
        <v>0.9</v>
      </c>
      <c r="K53" t="s">
        <v>13</v>
      </c>
      <c r="L53" t="s">
        <v>14</v>
      </c>
      <c r="M53">
        <f>IF(K53="Y",(E53+E55),E53)</f>
        <v>48</v>
      </c>
      <c r="N53" s="1">
        <v>44834</v>
      </c>
      <c r="O53" s="4">
        <f t="shared" si="2"/>
        <v>0.94117647058823528</v>
      </c>
    </row>
    <row r="54" spans="1:15" x14ac:dyDescent="0.25">
      <c r="A54">
        <v>2021</v>
      </c>
      <c r="B54" t="s">
        <v>29</v>
      </c>
      <c r="C54" s="7" t="s">
        <v>20</v>
      </c>
      <c r="D54" t="s">
        <v>15</v>
      </c>
      <c r="E54" s="8">
        <v>0</v>
      </c>
      <c r="F54" t="s">
        <v>36</v>
      </c>
      <c r="G54">
        <f>SUM(E53:E55)</f>
        <v>51</v>
      </c>
      <c r="H54" s="4">
        <f>IFERROR(E53/(E53+E55),0)</f>
        <v>0.94117647058823528</v>
      </c>
      <c r="I54" s="4">
        <f>IFERROR((E53+E54)/G53,0)</f>
        <v>0.94117647058823528</v>
      </c>
      <c r="J54" s="4">
        <v>0.9</v>
      </c>
      <c r="K54" t="s">
        <v>13</v>
      </c>
      <c r="L54" t="s">
        <v>14</v>
      </c>
      <c r="M54">
        <f>IF(K53="Y",(E53+E55),E53)</f>
        <v>48</v>
      </c>
      <c r="N54" s="1">
        <v>44834</v>
      </c>
      <c r="O54" s="4">
        <f t="shared" si="2"/>
        <v>0</v>
      </c>
    </row>
    <row r="55" spans="1:15" x14ac:dyDescent="0.25">
      <c r="A55">
        <v>2021</v>
      </c>
      <c r="B55" t="s">
        <v>29</v>
      </c>
      <c r="C55" s="7" t="s">
        <v>20</v>
      </c>
      <c r="D55" t="s">
        <v>16</v>
      </c>
      <c r="E55" s="8">
        <v>3</v>
      </c>
      <c r="F55" t="s">
        <v>36</v>
      </c>
      <c r="G55">
        <f>SUM(E53:E55)</f>
        <v>51</v>
      </c>
      <c r="H55" s="4">
        <f>IFERROR(E53/(E53+E55),0)</f>
        <v>0.94117647058823528</v>
      </c>
      <c r="I55" s="4">
        <f>IFERROR((E53+E54)/G53,0)</f>
        <v>0.94117647058823528</v>
      </c>
      <c r="J55" s="4">
        <v>0.9</v>
      </c>
      <c r="K55" t="s">
        <v>13</v>
      </c>
      <c r="L55" t="s">
        <v>14</v>
      </c>
      <c r="M55">
        <f>IF(K53="Y",(E53+E55),E53)</f>
        <v>48</v>
      </c>
      <c r="N55" s="1">
        <v>44834</v>
      </c>
      <c r="O55" s="4">
        <f t="shared" si="2"/>
        <v>5.8823529411764705E-2</v>
      </c>
    </row>
    <row r="56" spans="1:15" x14ac:dyDescent="0.25">
      <c r="A56">
        <v>2021</v>
      </c>
      <c r="B56" t="s">
        <v>29</v>
      </c>
      <c r="C56" s="7" t="s">
        <v>31</v>
      </c>
      <c r="D56" t="s">
        <v>12</v>
      </c>
      <c r="E56" s="8">
        <v>90</v>
      </c>
      <c r="F56" t="s">
        <v>36</v>
      </c>
      <c r="G56">
        <f>SUM(E56:E58)</f>
        <v>100</v>
      </c>
      <c r="H56" s="4">
        <f>IFERROR(E56/(E56+E58),0)</f>
        <v>0.9</v>
      </c>
      <c r="I56" s="4">
        <v>0.9</v>
      </c>
      <c r="J56" s="4">
        <v>0.9</v>
      </c>
      <c r="K56" t="s">
        <v>13</v>
      </c>
      <c r="L56" t="s">
        <v>14</v>
      </c>
      <c r="M56">
        <f>IF(K56="Y",(E56+E58),E56)</f>
        <v>90</v>
      </c>
      <c r="N56" s="1">
        <v>44834</v>
      </c>
      <c r="O56" s="4">
        <f t="shared" si="2"/>
        <v>0.9</v>
      </c>
    </row>
    <row r="57" spans="1:15" x14ac:dyDescent="0.25">
      <c r="A57">
        <v>2021</v>
      </c>
      <c r="B57" t="s">
        <v>29</v>
      </c>
      <c r="C57" s="7" t="s">
        <v>31</v>
      </c>
      <c r="D57" t="s">
        <v>15</v>
      </c>
      <c r="E57" s="8">
        <v>0</v>
      </c>
      <c r="F57" t="s">
        <v>36</v>
      </c>
      <c r="G57">
        <f>SUM(E56:E58)</f>
        <v>100</v>
      </c>
      <c r="H57" s="4">
        <f>IFERROR(E56/(E56+E58),0)</f>
        <v>0.9</v>
      </c>
      <c r="I57" s="4">
        <v>0.9</v>
      </c>
      <c r="J57" s="4">
        <v>0.9</v>
      </c>
      <c r="K57" t="s">
        <v>13</v>
      </c>
      <c r="L57" t="s">
        <v>14</v>
      </c>
      <c r="M57">
        <f>IF(K56="Y",(E56+E58),E56)</f>
        <v>90</v>
      </c>
      <c r="N57" s="1">
        <v>44834</v>
      </c>
      <c r="O57" s="4">
        <f t="shared" si="2"/>
        <v>0</v>
      </c>
    </row>
    <row r="58" spans="1:15" x14ac:dyDescent="0.25">
      <c r="A58">
        <v>2021</v>
      </c>
      <c r="B58" t="s">
        <v>29</v>
      </c>
      <c r="C58" s="7" t="s">
        <v>31</v>
      </c>
      <c r="D58" t="s">
        <v>16</v>
      </c>
      <c r="E58" s="8">
        <v>10</v>
      </c>
      <c r="F58" t="s">
        <v>36</v>
      </c>
      <c r="G58">
        <f>SUM(E56:E58)</f>
        <v>100</v>
      </c>
      <c r="H58" s="4">
        <f>IFERROR(E56/(E56+E58),0)</f>
        <v>0.9</v>
      </c>
      <c r="I58" s="4">
        <v>0.9</v>
      </c>
      <c r="J58" s="4">
        <v>0.9</v>
      </c>
      <c r="K58" t="s">
        <v>13</v>
      </c>
      <c r="L58" t="s">
        <v>14</v>
      </c>
      <c r="M58">
        <f>IF(K56="Y",(E56+E58),E56)</f>
        <v>90</v>
      </c>
      <c r="N58" s="1">
        <v>44834</v>
      </c>
      <c r="O58" s="4">
        <f t="shared" si="2"/>
        <v>0.1</v>
      </c>
    </row>
    <row r="59" spans="1:15" x14ac:dyDescent="0.25">
      <c r="A59">
        <v>2021</v>
      </c>
      <c r="B59" t="s">
        <v>29</v>
      </c>
      <c r="C59" s="7" t="s">
        <v>21</v>
      </c>
      <c r="D59" t="s">
        <v>12</v>
      </c>
      <c r="E59" s="8">
        <v>160</v>
      </c>
      <c r="F59" t="s">
        <v>38</v>
      </c>
      <c r="G59">
        <f>SUM(E59:E61)</f>
        <v>173</v>
      </c>
      <c r="H59" s="4">
        <f>IFERROR(E59/(E59+E61),0)</f>
        <v>0.93023255813953487</v>
      </c>
      <c r="I59" s="4">
        <f>IFERROR((E59+E60)/G59,0)</f>
        <v>0.93063583815028905</v>
      </c>
      <c r="J59" s="4">
        <v>0.9</v>
      </c>
      <c r="K59" t="s">
        <v>13</v>
      </c>
      <c r="L59" t="s">
        <v>14</v>
      </c>
      <c r="M59">
        <f>IF(K59="Y",(E59+E61),E59)</f>
        <v>160</v>
      </c>
      <c r="N59" s="1">
        <v>44834</v>
      </c>
      <c r="O59" s="4">
        <f t="shared" si="2"/>
        <v>0.92485549132947975</v>
      </c>
    </row>
    <row r="60" spans="1:15" x14ac:dyDescent="0.25">
      <c r="A60">
        <v>2021</v>
      </c>
      <c r="B60" t="s">
        <v>29</v>
      </c>
      <c r="C60" s="7" t="s">
        <v>21</v>
      </c>
      <c r="D60" t="s">
        <v>15</v>
      </c>
      <c r="E60" s="8">
        <v>1</v>
      </c>
      <c r="F60" t="s">
        <v>38</v>
      </c>
      <c r="G60">
        <f>SUM(E59:E61)</f>
        <v>173</v>
      </c>
      <c r="H60" s="4">
        <f>IFERROR(E59/(E59+E61),0)</f>
        <v>0.93023255813953487</v>
      </c>
      <c r="I60" s="4">
        <f>IFERROR((E59+E60)/G59,0)</f>
        <v>0.93063583815028905</v>
      </c>
      <c r="J60" s="4">
        <v>0.9</v>
      </c>
      <c r="K60" t="s">
        <v>13</v>
      </c>
      <c r="L60" t="s">
        <v>14</v>
      </c>
      <c r="M60">
        <f>IF(K59="Y",(E59+E61),E59)</f>
        <v>160</v>
      </c>
      <c r="N60" s="1">
        <v>44834</v>
      </c>
      <c r="O60" s="4">
        <f t="shared" si="2"/>
        <v>5.7803468208092483E-3</v>
      </c>
    </row>
    <row r="61" spans="1:15" x14ac:dyDescent="0.25">
      <c r="A61">
        <v>2021</v>
      </c>
      <c r="B61" t="s">
        <v>29</v>
      </c>
      <c r="C61" s="7" t="s">
        <v>21</v>
      </c>
      <c r="D61" t="s">
        <v>16</v>
      </c>
      <c r="E61" s="8">
        <v>12</v>
      </c>
      <c r="F61" t="s">
        <v>38</v>
      </c>
      <c r="G61">
        <f>SUM(E59:E61)</f>
        <v>173</v>
      </c>
      <c r="H61" s="4">
        <f>IFERROR(E59/(E59+E61),0)</f>
        <v>0.93023255813953487</v>
      </c>
      <c r="I61" s="4">
        <f>IFERROR((E59+E60)/G59,0)</f>
        <v>0.93063583815028905</v>
      </c>
      <c r="J61" s="4">
        <v>0.9</v>
      </c>
      <c r="K61" t="s">
        <v>13</v>
      </c>
      <c r="L61" t="s">
        <v>14</v>
      </c>
      <c r="M61">
        <f>IF(K59="Y",(E59+E61),E59)</f>
        <v>160</v>
      </c>
      <c r="N61" s="1">
        <v>44834</v>
      </c>
      <c r="O61" s="4">
        <f t="shared" si="2"/>
        <v>6.9364161849710976E-2</v>
      </c>
    </row>
    <row r="62" spans="1:15" x14ac:dyDescent="0.25">
      <c r="A62">
        <v>2021</v>
      </c>
      <c r="B62" t="s">
        <v>29</v>
      </c>
      <c r="C62" s="7" t="s">
        <v>22</v>
      </c>
      <c r="D62" t="s">
        <v>12</v>
      </c>
      <c r="E62" s="8">
        <v>3</v>
      </c>
      <c r="F62" t="s">
        <v>35</v>
      </c>
      <c r="G62">
        <f>SUM(E62:E64)</f>
        <v>3</v>
      </c>
      <c r="H62" s="4">
        <f>IFERROR(E62/(E62+E64),0)</f>
        <v>1</v>
      </c>
      <c r="I62" s="4">
        <f>IFERROR((E62+E63)/G62,0)</f>
        <v>1</v>
      </c>
      <c r="J62" s="4">
        <v>0.9</v>
      </c>
      <c r="K62" t="s">
        <v>13</v>
      </c>
      <c r="L62" t="s">
        <v>14</v>
      </c>
      <c r="M62">
        <f>IF(K62="Y",(E62+E64),E62)</f>
        <v>3</v>
      </c>
      <c r="N62" s="1">
        <v>44834</v>
      </c>
      <c r="O62" s="4">
        <f t="shared" si="2"/>
        <v>1</v>
      </c>
    </row>
    <row r="63" spans="1:15" x14ac:dyDescent="0.25">
      <c r="A63">
        <v>2021</v>
      </c>
      <c r="B63" t="s">
        <v>29</v>
      </c>
      <c r="C63" s="7" t="s">
        <v>22</v>
      </c>
      <c r="D63" t="s">
        <v>15</v>
      </c>
      <c r="E63" s="8">
        <v>0</v>
      </c>
      <c r="F63" t="s">
        <v>35</v>
      </c>
      <c r="G63">
        <f>SUM(E62:E64)</f>
        <v>3</v>
      </c>
      <c r="H63" s="4">
        <f>IFERROR(E62/(E62+E64),0)</f>
        <v>1</v>
      </c>
      <c r="I63" s="4">
        <f>IFERROR((E62+E63)/G62,0)</f>
        <v>1</v>
      </c>
      <c r="J63" s="4">
        <v>0.9</v>
      </c>
      <c r="K63" t="s">
        <v>13</v>
      </c>
      <c r="L63" t="s">
        <v>14</v>
      </c>
      <c r="M63">
        <f>IF(K62="Y",(E62+E64),E62)</f>
        <v>3</v>
      </c>
      <c r="N63" s="1">
        <v>44834</v>
      </c>
      <c r="O63" s="4">
        <f t="shared" si="2"/>
        <v>0</v>
      </c>
    </row>
    <row r="64" spans="1:15" x14ac:dyDescent="0.25">
      <c r="A64">
        <v>2021</v>
      </c>
      <c r="B64" t="s">
        <v>29</v>
      </c>
      <c r="C64" s="7" t="s">
        <v>22</v>
      </c>
      <c r="D64" t="s">
        <v>16</v>
      </c>
      <c r="E64" s="8">
        <v>0</v>
      </c>
      <c r="F64" t="s">
        <v>35</v>
      </c>
      <c r="G64">
        <f>SUM(E62:E64)</f>
        <v>3</v>
      </c>
      <c r="H64" s="4">
        <f>IFERROR(E62/(E62+E64),0)</f>
        <v>1</v>
      </c>
      <c r="I64" s="4">
        <f>IFERROR((E62+E63)/G62,0)</f>
        <v>1</v>
      </c>
      <c r="J64" s="4">
        <v>0.9</v>
      </c>
      <c r="K64" t="s">
        <v>13</v>
      </c>
      <c r="L64" t="s">
        <v>14</v>
      </c>
      <c r="M64">
        <f>IF(K62="Y",(E62+E64),E62)</f>
        <v>3</v>
      </c>
      <c r="N64" s="1">
        <v>44834</v>
      </c>
      <c r="O64" s="4">
        <f t="shared" si="2"/>
        <v>0</v>
      </c>
    </row>
    <row r="65" spans="1:15" x14ac:dyDescent="0.25">
      <c r="A65">
        <v>2021</v>
      </c>
      <c r="B65" t="s">
        <v>29</v>
      </c>
      <c r="C65" s="7" t="s">
        <v>23</v>
      </c>
      <c r="D65" t="s">
        <v>12</v>
      </c>
      <c r="E65" s="8">
        <v>10</v>
      </c>
      <c r="F65" t="s">
        <v>36</v>
      </c>
      <c r="G65">
        <f>SUM(E65:E67)</f>
        <v>10</v>
      </c>
      <c r="H65" s="4">
        <f>IFERROR(E65/(E65+E67),0)</f>
        <v>1</v>
      </c>
      <c r="I65" s="4">
        <f>IFERROR((E65+E66)/G65,0)</f>
        <v>1</v>
      </c>
      <c r="J65" s="4">
        <v>0.9</v>
      </c>
      <c r="K65" t="s">
        <v>13</v>
      </c>
      <c r="L65" t="s">
        <v>14</v>
      </c>
      <c r="M65">
        <f>IF(K65="Y",(E65+E67),E65)</f>
        <v>10</v>
      </c>
      <c r="N65" s="1">
        <v>44834</v>
      </c>
      <c r="O65" s="4">
        <f t="shared" si="2"/>
        <v>1</v>
      </c>
    </row>
    <row r="66" spans="1:15" x14ac:dyDescent="0.25">
      <c r="A66">
        <v>2021</v>
      </c>
      <c r="B66" t="s">
        <v>29</v>
      </c>
      <c r="C66" s="7" t="s">
        <v>23</v>
      </c>
      <c r="D66" t="s">
        <v>15</v>
      </c>
      <c r="E66" s="8">
        <v>0</v>
      </c>
      <c r="F66" t="s">
        <v>36</v>
      </c>
      <c r="G66">
        <f>SUM(E65:E67)</f>
        <v>10</v>
      </c>
      <c r="H66" s="4">
        <f>IFERROR(E65/(E65+E67),0)</f>
        <v>1</v>
      </c>
      <c r="I66" s="4">
        <f>IFERROR((E65+E66)/G65,0)</f>
        <v>1</v>
      </c>
      <c r="J66" s="4">
        <v>0.9</v>
      </c>
      <c r="K66" t="s">
        <v>13</v>
      </c>
      <c r="L66" t="s">
        <v>14</v>
      </c>
      <c r="M66">
        <f>IF(K65="Y",(E65+E67),E65)</f>
        <v>10</v>
      </c>
      <c r="N66" s="1">
        <v>44834</v>
      </c>
      <c r="O66" s="4">
        <f t="shared" ref="O66:O97" si="3">IFERROR(E66/G66,0)</f>
        <v>0</v>
      </c>
    </row>
    <row r="67" spans="1:15" x14ac:dyDescent="0.25">
      <c r="A67">
        <v>2021</v>
      </c>
      <c r="B67" t="s">
        <v>29</v>
      </c>
      <c r="C67" s="7" t="s">
        <v>23</v>
      </c>
      <c r="D67" t="s">
        <v>16</v>
      </c>
      <c r="E67" s="8">
        <v>0</v>
      </c>
      <c r="F67" t="s">
        <v>36</v>
      </c>
      <c r="G67">
        <f>SUM(E65:E67)</f>
        <v>10</v>
      </c>
      <c r="H67" s="4">
        <f>IFERROR(E65/(E65+E67),0)</f>
        <v>1</v>
      </c>
      <c r="I67" s="4">
        <f>IFERROR((E65+E66)/G65,0)</f>
        <v>1</v>
      </c>
      <c r="J67" s="4">
        <v>0.9</v>
      </c>
      <c r="K67" t="s">
        <v>13</v>
      </c>
      <c r="L67" t="s">
        <v>14</v>
      </c>
      <c r="M67">
        <f>IF(K65="Y",(E65+E67),E65)</f>
        <v>10</v>
      </c>
      <c r="N67" s="1">
        <v>44834</v>
      </c>
      <c r="O67" s="4">
        <f t="shared" si="3"/>
        <v>0</v>
      </c>
    </row>
    <row r="68" spans="1:15" x14ac:dyDescent="0.25">
      <c r="A68">
        <v>2021</v>
      </c>
      <c r="B68" t="s">
        <v>29</v>
      </c>
      <c r="C68" s="7" t="s">
        <v>24</v>
      </c>
      <c r="D68" t="s">
        <v>12</v>
      </c>
      <c r="E68" s="8">
        <v>1189</v>
      </c>
      <c r="F68" t="s">
        <v>37</v>
      </c>
      <c r="G68">
        <f>SUM(E68:E70)</f>
        <v>1243</v>
      </c>
      <c r="H68" s="4">
        <f>IFERROR(E68/(E68+E70),0)</f>
        <v>0.95655671761866456</v>
      </c>
      <c r="I68" s="4">
        <f>IFERROR((E68+E69)/G68,0)</f>
        <v>0.95655671761866456</v>
      </c>
      <c r="J68" s="4">
        <v>0.9</v>
      </c>
      <c r="K68" t="s">
        <v>13</v>
      </c>
      <c r="L68" t="s">
        <v>14</v>
      </c>
      <c r="M68">
        <f>IF(K68="Y",(E68+E70),E68)</f>
        <v>1189</v>
      </c>
      <c r="N68" s="1">
        <v>44834</v>
      </c>
      <c r="O68" s="4">
        <f t="shared" si="3"/>
        <v>0.95655671761866456</v>
      </c>
    </row>
    <row r="69" spans="1:15" x14ac:dyDescent="0.25">
      <c r="A69">
        <v>2021</v>
      </c>
      <c r="B69" t="s">
        <v>29</v>
      </c>
      <c r="C69" s="7" t="s">
        <v>24</v>
      </c>
      <c r="D69" t="s">
        <v>15</v>
      </c>
      <c r="E69" s="8">
        <v>0</v>
      </c>
      <c r="F69" t="s">
        <v>37</v>
      </c>
      <c r="G69">
        <f>SUM(E68:E70)</f>
        <v>1243</v>
      </c>
      <c r="H69" s="4">
        <f>IFERROR(E68/(E68+E70),0)</f>
        <v>0.95655671761866456</v>
      </c>
      <c r="I69" s="4">
        <f>IFERROR((E68+E69)/G68,0)</f>
        <v>0.95655671761866456</v>
      </c>
      <c r="J69" s="4">
        <v>0.9</v>
      </c>
      <c r="K69" t="s">
        <v>13</v>
      </c>
      <c r="L69" t="s">
        <v>14</v>
      </c>
      <c r="M69">
        <f>IF(K68="Y",(E68+E70),E68)</f>
        <v>1189</v>
      </c>
      <c r="N69" s="1">
        <v>44834</v>
      </c>
      <c r="O69" s="4">
        <f t="shared" si="3"/>
        <v>0</v>
      </c>
    </row>
    <row r="70" spans="1:15" x14ac:dyDescent="0.25">
      <c r="A70">
        <v>2021</v>
      </c>
      <c r="B70" t="s">
        <v>29</v>
      </c>
      <c r="C70" s="7" t="s">
        <v>24</v>
      </c>
      <c r="D70" t="s">
        <v>16</v>
      </c>
      <c r="E70" s="8">
        <v>54</v>
      </c>
      <c r="F70" t="s">
        <v>37</v>
      </c>
      <c r="G70">
        <f>SUM(E68:E70)</f>
        <v>1243</v>
      </c>
      <c r="H70" s="4">
        <f>IFERROR(E68/(E68+E70),0)</f>
        <v>0.95655671761866456</v>
      </c>
      <c r="I70" s="4">
        <f>IFERROR((E68+E69)/G68,0)</f>
        <v>0.95655671761866456</v>
      </c>
      <c r="J70" s="4">
        <v>0.9</v>
      </c>
      <c r="K70" t="s">
        <v>13</v>
      </c>
      <c r="L70" t="s">
        <v>14</v>
      </c>
      <c r="M70">
        <f>IF(K68="Y",(E68+E70),E68)</f>
        <v>1189</v>
      </c>
      <c r="N70" s="1">
        <v>44834</v>
      </c>
      <c r="O70" s="4">
        <f t="shared" si="3"/>
        <v>4.3443282381335477E-2</v>
      </c>
    </row>
    <row r="71" spans="1:15" x14ac:dyDescent="0.25">
      <c r="A71">
        <v>2021</v>
      </c>
      <c r="B71" t="s">
        <v>29</v>
      </c>
      <c r="C71" s="7" t="s">
        <v>25</v>
      </c>
      <c r="D71" t="s">
        <v>12</v>
      </c>
      <c r="E71" s="8">
        <v>1706</v>
      </c>
      <c r="F71" t="s">
        <v>36</v>
      </c>
      <c r="G71">
        <f>SUM(E71:E73)</f>
        <v>1779</v>
      </c>
      <c r="H71" s="4">
        <f>IFERROR(E71/(E71+E73),0)</f>
        <v>0.95896571107363693</v>
      </c>
      <c r="I71" s="4">
        <f>IFERROR((E71+E72)/G71,0)</f>
        <v>0.95896571107363693</v>
      </c>
      <c r="J71" s="4">
        <v>0.9</v>
      </c>
      <c r="K71" t="s">
        <v>13</v>
      </c>
      <c r="L71" t="s">
        <v>14</v>
      </c>
      <c r="M71">
        <f>IF(K71="Y",(E71+E73),E71)</f>
        <v>1706</v>
      </c>
      <c r="N71" s="1">
        <v>44834</v>
      </c>
      <c r="O71" s="4">
        <f t="shared" si="3"/>
        <v>0.95896571107363693</v>
      </c>
    </row>
    <row r="72" spans="1:15" x14ac:dyDescent="0.25">
      <c r="A72">
        <v>2021</v>
      </c>
      <c r="B72" t="s">
        <v>29</v>
      </c>
      <c r="C72" s="7" t="s">
        <v>25</v>
      </c>
      <c r="D72" t="s">
        <v>15</v>
      </c>
      <c r="E72" s="8">
        <v>0</v>
      </c>
      <c r="F72" t="s">
        <v>36</v>
      </c>
      <c r="G72">
        <f>SUM(E71:E73)</f>
        <v>1779</v>
      </c>
      <c r="H72" s="4">
        <f>IFERROR(E71/(E71+E73),0)</f>
        <v>0.95896571107363693</v>
      </c>
      <c r="I72" s="4">
        <f>IFERROR((E71+E72)/G71,0)</f>
        <v>0.95896571107363693</v>
      </c>
      <c r="J72" s="4">
        <v>0.9</v>
      </c>
      <c r="K72" t="s">
        <v>13</v>
      </c>
      <c r="L72" t="s">
        <v>14</v>
      </c>
      <c r="M72">
        <f>IF(K71="Y",(E71+E73),E71)</f>
        <v>1706</v>
      </c>
      <c r="N72" s="1">
        <v>44834</v>
      </c>
      <c r="O72" s="4">
        <f t="shared" si="3"/>
        <v>0</v>
      </c>
    </row>
    <row r="73" spans="1:15" x14ac:dyDescent="0.25">
      <c r="A73">
        <v>2021</v>
      </c>
      <c r="B73" t="s">
        <v>29</v>
      </c>
      <c r="C73" s="7" t="s">
        <v>25</v>
      </c>
      <c r="D73" t="s">
        <v>16</v>
      </c>
      <c r="E73" s="8">
        <v>73</v>
      </c>
      <c r="F73" t="s">
        <v>36</v>
      </c>
      <c r="G73">
        <f>SUM(E71:E73)</f>
        <v>1779</v>
      </c>
      <c r="H73" s="4">
        <f>IFERROR(E71/(E71+E73),0)</f>
        <v>0.95896571107363693</v>
      </c>
      <c r="I73" s="4">
        <f>IFERROR((E71+E72)/G71,0)</f>
        <v>0.95896571107363693</v>
      </c>
      <c r="J73" s="4">
        <v>0.9</v>
      </c>
      <c r="K73" t="s">
        <v>13</v>
      </c>
      <c r="L73" t="s">
        <v>14</v>
      </c>
      <c r="M73">
        <f>IF(K71="Y",(E71+E73),E71)</f>
        <v>1706</v>
      </c>
      <c r="N73" s="1">
        <v>44834</v>
      </c>
      <c r="O73" s="4">
        <f t="shared" si="3"/>
        <v>4.1034288926363127E-2</v>
      </c>
    </row>
    <row r="74" spans="1:15" x14ac:dyDescent="0.25">
      <c r="A74">
        <v>2022</v>
      </c>
      <c r="B74" t="s">
        <v>29</v>
      </c>
      <c r="C74" s="7" t="s">
        <v>30</v>
      </c>
      <c r="D74" t="s">
        <v>12</v>
      </c>
      <c r="E74" s="8">
        <v>43</v>
      </c>
      <c r="F74" t="s">
        <v>36</v>
      </c>
      <c r="G74">
        <f>SUM(E74:E76)</f>
        <v>43</v>
      </c>
      <c r="H74" s="4">
        <f>IFERROR(E74/(E74+E76),0)</f>
        <v>1</v>
      </c>
      <c r="I74" s="4">
        <f>IFERROR((E74+E75+Q74)/(G74+Q74),0)</f>
        <v>1</v>
      </c>
      <c r="J74" s="4">
        <v>0.9</v>
      </c>
      <c r="K74" t="s">
        <v>13</v>
      </c>
      <c r="L74" t="s">
        <v>14</v>
      </c>
      <c r="M74">
        <f>IF(K74="Y",(E74+E76),E74)</f>
        <v>43</v>
      </c>
      <c r="N74" s="1">
        <v>45199</v>
      </c>
      <c r="O74" s="4">
        <f t="shared" si="3"/>
        <v>1</v>
      </c>
    </row>
    <row r="75" spans="1:15" x14ac:dyDescent="0.25">
      <c r="A75">
        <v>2022</v>
      </c>
      <c r="B75" t="s">
        <v>29</v>
      </c>
      <c r="C75" s="7" t="s">
        <v>30</v>
      </c>
      <c r="D75" t="s">
        <v>15</v>
      </c>
      <c r="E75" s="8">
        <v>0</v>
      </c>
      <c r="F75" t="s">
        <v>36</v>
      </c>
      <c r="G75">
        <f>SUM(E74:E76)</f>
        <v>43</v>
      </c>
      <c r="H75" s="4">
        <f>IFERROR(E74/(E74+E76),0)</f>
        <v>1</v>
      </c>
      <c r="I75" s="4">
        <f>I74</f>
        <v>1</v>
      </c>
      <c r="J75" s="4">
        <v>0.9</v>
      </c>
      <c r="K75" t="s">
        <v>13</v>
      </c>
      <c r="L75" t="s">
        <v>14</v>
      </c>
      <c r="M75">
        <f>IF(K74="Y",(E74+E76),E74)</f>
        <v>43</v>
      </c>
      <c r="N75" s="1">
        <v>45199</v>
      </c>
      <c r="O75" s="4">
        <f t="shared" si="3"/>
        <v>0</v>
      </c>
    </row>
    <row r="76" spans="1:15" x14ac:dyDescent="0.25">
      <c r="A76">
        <v>2022</v>
      </c>
      <c r="B76" t="s">
        <v>29</v>
      </c>
      <c r="C76" s="7" t="s">
        <v>30</v>
      </c>
      <c r="D76" t="s">
        <v>16</v>
      </c>
      <c r="E76" s="8">
        <v>0</v>
      </c>
      <c r="F76" t="s">
        <v>36</v>
      </c>
      <c r="G76">
        <f>SUM(E74:E76)</f>
        <v>43</v>
      </c>
      <c r="H76" s="4">
        <f>IFERROR(E74/(E74+E76),0)</f>
        <v>1</v>
      </c>
      <c r="I76" s="4">
        <f>I74</f>
        <v>1</v>
      </c>
      <c r="J76" s="4">
        <v>0.9</v>
      </c>
      <c r="K76" t="s">
        <v>13</v>
      </c>
      <c r="L76" t="s">
        <v>14</v>
      </c>
      <c r="M76">
        <f>IF(K74="Y",(E74+E76),E74)</f>
        <v>43</v>
      </c>
      <c r="N76" s="1">
        <v>45199</v>
      </c>
      <c r="O76" s="4">
        <f t="shared" si="3"/>
        <v>0</v>
      </c>
    </row>
    <row r="77" spans="1:15" x14ac:dyDescent="0.25">
      <c r="A77">
        <v>2022</v>
      </c>
      <c r="B77" t="s">
        <v>29</v>
      </c>
      <c r="C77" s="7" t="s">
        <v>17</v>
      </c>
      <c r="D77" t="s">
        <v>12</v>
      </c>
      <c r="E77" s="8">
        <v>31</v>
      </c>
      <c r="F77" t="s">
        <v>38</v>
      </c>
      <c r="G77">
        <f>SUM(E77:E79)</f>
        <v>33</v>
      </c>
      <c r="H77" s="4">
        <f>IFERROR(E77/(E77+E79),0)</f>
        <v>1</v>
      </c>
      <c r="I77" s="4">
        <f>IFERROR((E77+E78)/(G77),0)</f>
        <v>1</v>
      </c>
      <c r="J77" s="4">
        <v>0.9</v>
      </c>
      <c r="K77" t="s">
        <v>13</v>
      </c>
      <c r="L77" t="s">
        <v>14</v>
      </c>
      <c r="M77">
        <f>IF(K77="Y",(E77+E79),E77)</f>
        <v>31</v>
      </c>
      <c r="N77" s="1">
        <v>45199</v>
      </c>
      <c r="O77" s="4">
        <f t="shared" si="3"/>
        <v>0.93939393939393945</v>
      </c>
    </row>
    <row r="78" spans="1:15" x14ac:dyDescent="0.25">
      <c r="A78">
        <v>2022</v>
      </c>
      <c r="B78" t="s">
        <v>29</v>
      </c>
      <c r="C78" s="7" t="s">
        <v>17</v>
      </c>
      <c r="D78" t="s">
        <v>15</v>
      </c>
      <c r="E78" s="8">
        <v>2</v>
      </c>
      <c r="F78" t="s">
        <v>38</v>
      </c>
      <c r="G78">
        <f>SUM(E77:E79)</f>
        <v>33</v>
      </c>
      <c r="H78" s="4">
        <f>IFERROR(E77/(E77+E79),0)</f>
        <v>1</v>
      </c>
      <c r="I78" s="4">
        <f>I77</f>
        <v>1</v>
      </c>
      <c r="J78" s="4">
        <v>0.9</v>
      </c>
      <c r="K78" t="s">
        <v>13</v>
      </c>
      <c r="L78" t="s">
        <v>14</v>
      </c>
      <c r="M78">
        <f>IF(K77="Y",(E77+E79),E77)</f>
        <v>31</v>
      </c>
      <c r="N78" s="1">
        <v>45199</v>
      </c>
      <c r="O78" s="4">
        <f t="shared" si="3"/>
        <v>6.0606060606060608E-2</v>
      </c>
    </row>
    <row r="79" spans="1:15" x14ac:dyDescent="0.25">
      <c r="A79">
        <v>2022</v>
      </c>
      <c r="B79" t="s">
        <v>29</v>
      </c>
      <c r="C79" s="7" t="s">
        <v>17</v>
      </c>
      <c r="D79" t="s">
        <v>16</v>
      </c>
      <c r="E79" s="8">
        <v>0</v>
      </c>
      <c r="F79" t="s">
        <v>38</v>
      </c>
      <c r="G79">
        <f>SUM(E77:E79)</f>
        <v>33</v>
      </c>
      <c r="H79" s="4">
        <f>IFERROR(E77/(E77+E79),0)</f>
        <v>1</v>
      </c>
      <c r="I79" s="4">
        <f>I77</f>
        <v>1</v>
      </c>
      <c r="J79" s="4">
        <v>0.9</v>
      </c>
      <c r="K79" t="s">
        <v>13</v>
      </c>
      <c r="L79" t="s">
        <v>14</v>
      </c>
      <c r="M79">
        <f>IF(K77="Y",(E77+E79),E77)</f>
        <v>31</v>
      </c>
      <c r="N79" s="1">
        <v>45199</v>
      </c>
      <c r="O79" s="4">
        <f t="shared" si="3"/>
        <v>0</v>
      </c>
    </row>
    <row r="80" spans="1:15" x14ac:dyDescent="0.25">
      <c r="A80">
        <v>2022</v>
      </c>
      <c r="B80" t="s">
        <v>29</v>
      </c>
      <c r="C80" s="7" t="s">
        <v>39</v>
      </c>
      <c r="D80" t="s">
        <v>12</v>
      </c>
      <c r="E80" s="8">
        <v>10</v>
      </c>
      <c r="F80" t="s">
        <v>36</v>
      </c>
      <c r="G80">
        <f>SUM(E80:E82)</f>
        <v>11</v>
      </c>
      <c r="H80" s="4">
        <f>IFERROR(E80/(E80+E82),0)</f>
        <v>0.90909090909090906</v>
      </c>
      <c r="I80" s="4">
        <f>IFERROR((E80+E81)/(G80),0)</f>
        <v>0.90909090909090906</v>
      </c>
      <c r="J80" s="4">
        <v>0.9</v>
      </c>
      <c r="K80" t="s">
        <v>13</v>
      </c>
      <c r="L80" t="s">
        <v>14</v>
      </c>
      <c r="M80">
        <f>IF(K80="Y",(E80+E82),E80)</f>
        <v>10</v>
      </c>
      <c r="N80" s="1">
        <v>45199</v>
      </c>
      <c r="O80" s="4">
        <f t="shared" si="3"/>
        <v>0.90909090909090906</v>
      </c>
    </row>
    <row r="81" spans="1:15" x14ac:dyDescent="0.25">
      <c r="A81">
        <v>2022</v>
      </c>
      <c r="B81" t="s">
        <v>29</v>
      </c>
      <c r="C81" s="7" t="s">
        <v>39</v>
      </c>
      <c r="D81" t="s">
        <v>15</v>
      </c>
      <c r="E81" s="8">
        <v>0</v>
      </c>
      <c r="F81" t="s">
        <v>36</v>
      </c>
      <c r="G81">
        <f>SUM(E80:E82)</f>
        <v>11</v>
      </c>
      <c r="H81" s="4">
        <f>IFERROR(E80/(E80+E82),0)</f>
        <v>0.90909090909090906</v>
      </c>
      <c r="I81" s="4">
        <f>I80</f>
        <v>0.90909090909090906</v>
      </c>
      <c r="J81" s="4">
        <v>0.9</v>
      </c>
      <c r="K81" t="s">
        <v>13</v>
      </c>
      <c r="L81" t="s">
        <v>14</v>
      </c>
      <c r="M81">
        <f>IF(K80="Y",(E80+E82),E80)</f>
        <v>10</v>
      </c>
      <c r="N81" s="1">
        <v>45199</v>
      </c>
      <c r="O81" s="4">
        <f t="shared" si="3"/>
        <v>0</v>
      </c>
    </row>
    <row r="82" spans="1:15" x14ac:dyDescent="0.25">
      <c r="A82">
        <v>2022</v>
      </c>
      <c r="B82" t="s">
        <v>29</v>
      </c>
      <c r="C82" s="7" t="s">
        <v>39</v>
      </c>
      <c r="D82" t="s">
        <v>16</v>
      </c>
      <c r="E82" s="8">
        <v>1</v>
      </c>
      <c r="F82" t="s">
        <v>36</v>
      </c>
      <c r="G82">
        <f>SUM(E80:E82)</f>
        <v>11</v>
      </c>
      <c r="H82" s="4">
        <f>IFERROR(E80/(E80+E82),0)</f>
        <v>0.90909090909090906</v>
      </c>
      <c r="I82" s="4">
        <f>I80</f>
        <v>0.90909090909090906</v>
      </c>
      <c r="J82" s="4">
        <v>0.9</v>
      </c>
      <c r="K82" t="s">
        <v>13</v>
      </c>
      <c r="L82" t="s">
        <v>14</v>
      </c>
      <c r="M82">
        <f>IF(K80="Y",(E80+E82),E80)</f>
        <v>10</v>
      </c>
      <c r="N82" s="1">
        <v>45199</v>
      </c>
      <c r="O82" s="4">
        <f t="shared" si="3"/>
        <v>9.0909090909090912E-2</v>
      </c>
    </row>
    <row r="83" spans="1:15" x14ac:dyDescent="0.25">
      <c r="A83">
        <v>2022</v>
      </c>
      <c r="B83" t="s">
        <v>29</v>
      </c>
      <c r="C83" s="7" t="s">
        <v>40</v>
      </c>
      <c r="D83" t="s">
        <v>12</v>
      </c>
      <c r="E83" s="8">
        <v>42</v>
      </c>
      <c r="F83" t="s">
        <v>38</v>
      </c>
      <c r="G83">
        <f>SUM(E83:E85)</f>
        <v>44</v>
      </c>
      <c r="H83" s="4">
        <f>IFERROR(E83/(E83+E85),0)</f>
        <v>0.97674418604651159</v>
      </c>
      <c r="I83" s="4">
        <f>IFERROR((E83+E84)/(G83),0)</f>
        <v>0.97727272727272729</v>
      </c>
      <c r="J83" s="4">
        <v>0.9</v>
      </c>
      <c r="K83" t="s">
        <v>13</v>
      </c>
      <c r="L83" t="s">
        <v>14</v>
      </c>
      <c r="M83">
        <f>IF(K83="Y",(E83+E85),E83)</f>
        <v>42</v>
      </c>
      <c r="N83" s="1">
        <v>45199</v>
      </c>
      <c r="O83" s="4">
        <f t="shared" si="3"/>
        <v>0.95454545454545459</v>
      </c>
    </row>
    <row r="84" spans="1:15" x14ac:dyDescent="0.25">
      <c r="A84">
        <v>2022</v>
      </c>
      <c r="B84" t="s">
        <v>29</v>
      </c>
      <c r="C84" s="7" t="s">
        <v>40</v>
      </c>
      <c r="D84" t="s">
        <v>15</v>
      </c>
      <c r="E84" s="8">
        <v>1</v>
      </c>
      <c r="F84" t="s">
        <v>38</v>
      </c>
      <c r="G84">
        <f>SUM(E83:E85)</f>
        <v>44</v>
      </c>
      <c r="H84" s="4">
        <f>IFERROR(E83/(E83+E85),0)</f>
        <v>0.97674418604651159</v>
      </c>
      <c r="I84" s="4">
        <f>I83</f>
        <v>0.97727272727272729</v>
      </c>
      <c r="J84" s="4">
        <v>0.9</v>
      </c>
      <c r="K84" t="s">
        <v>13</v>
      </c>
      <c r="L84" t="s">
        <v>14</v>
      </c>
      <c r="M84">
        <f>IF(K83="Y",(E83+E85),E83)</f>
        <v>42</v>
      </c>
      <c r="N84" s="1">
        <v>45199</v>
      </c>
      <c r="O84" s="4">
        <f t="shared" si="3"/>
        <v>2.2727272727272728E-2</v>
      </c>
    </row>
    <row r="85" spans="1:15" x14ac:dyDescent="0.25">
      <c r="A85">
        <v>2022</v>
      </c>
      <c r="B85" t="s">
        <v>29</v>
      </c>
      <c r="C85" s="7" t="s">
        <v>40</v>
      </c>
      <c r="D85" t="s">
        <v>16</v>
      </c>
      <c r="E85" s="8">
        <v>1</v>
      </c>
      <c r="F85" t="s">
        <v>38</v>
      </c>
      <c r="G85">
        <f>SUM(E83:E85)</f>
        <v>44</v>
      </c>
      <c r="H85" s="4">
        <f>IFERROR(E83/(E83+E85),0)</f>
        <v>0.97674418604651159</v>
      </c>
      <c r="I85" s="4">
        <f>I83</f>
        <v>0.97727272727272729</v>
      </c>
      <c r="J85" s="4">
        <v>0.9</v>
      </c>
      <c r="K85" t="s">
        <v>13</v>
      </c>
      <c r="L85" t="s">
        <v>14</v>
      </c>
      <c r="M85">
        <f>IF(K83="Y",(E83+E85),E83)</f>
        <v>42</v>
      </c>
      <c r="N85" s="1">
        <v>45199</v>
      </c>
      <c r="O85" s="4">
        <f t="shared" si="3"/>
        <v>2.2727272727272728E-2</v>
      </c>
    </row>
    <row r="86" spans="1:15" x14ac:dyDescent="0.25">
      <c r="A86">
        <v>2022</v>
      </c>
      <c r="B86" t="s">
        <v>29</v>
      </c>
      <c r="C86" s="7" t="s">
        <v>19</v>
      </c>
      <c r="D86" t="s">
        <v>12</v>
      </c>
      <c r="E86" s="8">
        <v>8</v>
      </c>
      <c r="F86" t="s">
        <v>35</v>
      </c>
      <c r="G86">
        <f>SUM(E86:E88)</f>
        <v>8</v>
      </c>
      <c r="H86" s="4">
        <f>IFERROR(E86/(E86+E88),0)</f>
        <v>1</v>
      </c>
      <c r="I86" s="4">
        <f>IFERROR((E86+E87)/(G86),0)</f>
        <v>1</v>
      </c>
      <c r="J86" s="4">
        <v>0.9</v>
      </c>
      <c r="K86" t="str">
        <f t="shared" ref="K86:K91" si="4">IF(A86&gt;2022,"Y","N")</f>
        <v>N</v>
      </c>
      <c r="L86" t="s">
        <v>14</v>
      </c>
      <c r="M86">
        <f>IF(K86="Y",(E86+E88),E86)</f>
        <v>8</v>
      </c>
      <c r="N86" s="1">
        <v>45199</v>
      </c>
      <c r="O86" s="4">
        <f t="shared" si="3"/>
        <v>1</v>
      </c>
    </row>
    <row r="87" spans="1:15" x14ac:dyDescent="0.25">
      <c r="A87">
        <v>2022</v>
      </c>
      <c r="B87" t="s">
        <v>29</v>
      </c>
      <c r="C87" s="7" t="s">
        <v>19</v>
      </c>
      <c r="D87" t="s">
        <v>15</v>
      </c>
      <c r="E87" s="8">
        <v>0</v>
      </c>
      <c r="F87" t="s">
        <v>35</v>
      </c>
      <c r="G87">
        <f>SUM(E86:E88)</f>
        <v>8</v>
      </c>
      <c r="H87" s="4">
        <f>IFERROR(E86/(E86+E88),0)</f>
        <v>1</v>
      </c>
      <c r="I87" s="4">
        <f>I86</f>
        <v>1</v>
      </c>
      <c r="J87" s="4">
        <v>0.9</v>
      </c>
      <c r="K87" t="str">
        <f t="shared" si="4"/>
        <v>N</v>
      </c>
      <c r="L87" t="s">
        <v>14</v>
      </c>
      <c r="M87">
        <f>IF(K86="Y",(E86+E88),E86)</f>
        <v>8</v>
      </c>
      <c r="N87" s="1">
        <v>45199</v>
      </c>
      <c r="O87" s="4">
        <f t="shared" si="3"/>
        <v>0</v>
      </c>
    </row>
    <row r="88" spans="1:15" x14ac:dyDescent="0.25">
      <c r="A88">
        <v>2022</v>
      </c>
      <c r="B88" t="s">
        <v>29</v>
      </c>
      <c r="C88" s="7" t="s">
        <v>19</v>
      </c>
      <c r="D88" t="s">
        <v>16</v>
      </c>
      <c r="E88" s="8">
        <v>0</v>
      </c>
      <c r="F88" t="s">
        <v>35</v>
      </c>
      <c r="G88">
        <f>SUM(E86:E88)</f>
        <v>8</v>
      </c>
      <c r="H88" s="4">
        <f>IFERROR(E86/(E86+E88),0)</f>
        <v>1</v>
      </c>
      <c r="I88" s="4">
        <f>I86</f>
        <v>1</v>
      </c>
      <c r="J88" s="4">
        <v>0.9</v>
      </c>
      <c r="K88" t="str">
        <f t="shared" si="4"/>
        <v>N</v>
      </c>
      <c r="L88" t="s">
        <v>14</v>
      </c>
      <c r="M88">
        <f>IF(K86="Y",(E86+E88),E86)</f>
        <v>8</v>
      </c>
      <c r="N88" s="1">
        <v>45199</v>
      </c>
      <c r="O88" s="4">
        <f t="shared" si="3"/>
        <v>0</v>
      </c>
    </row>
    <row r="89" spans="1:15" x14ac:dyDescent="0.25">
      <c r="A89">
        <v>2022</v>
      </c>
      <c r="B89" t="s">
        <v>29</v>
      </c>
      <c r="C89" s="7" t="s">
        <v>20</v>
      </c>
      <c r="D89" t="s">
        <v>12</v>
      </c>
      <c r="E89" s="8">
        <v>57</v>
      </c>
      <c r="F89" t="s">
        <v>36</v>
      </c>
      <c r="G89">
        <f>SUM(E89:E91)</f>
        <v>59</v>
      </c>
      <c r="H89" s="4">
        <f>IFERROR(E89/(E89+E91),0)</f>
        <v>0.96610169491525422</v>
      </c>
      <c r="I89" s="4">
        <f>IFERROR((E89+E90)/(G89),0)</f>
        <v>0.96610169491525422</v>
      </c>
      <c r="J89" s="4">
        <v>0.9</v>
      </c>
      <c r="K89" t="str">
        <f t="shared" si="4"/>
        <v>N</v>
      </c>
      <c r="L89" t="s">
        <v>14</v>
      </c>
      <c r="M89">
        <f>IF(K89="Y",(E89+E91),E89)</f>
        <v>57</v>
      </c>
      <c r="N89" s="1">
        <v>45199</v>
      </c>
      <c r="O89" s="4">
        <f t="shared" si="3"/>
        <v>0.96610169491525422</v>
      </c>
    </row>
    <row r="90" spans="1:15" x14ac:dyDescent="0.25">
      <c r="A90">
        <v>2022</v>
      </c>
      <c r="B90" t="s">
        <v>29</v>
      </c>
      <c r="C90" s="7" t="s">
        <v>20</v>
      </c>
      <c r="D90" t="s">
        <v>15</v>
      </c>
      <c r="E90" s="8">
        <v>0</v>
      </c>
      <c r="F90" t="s">
        <v>36</v>
      </c>
      <c r="G90">
        <f>SUM(E89:E91)</f>
        <v>59</v>
      </c>
      <c r="H90" s="4">
        <f>IFERROR(E89/(E89+E91),0)</f>
        <v>0.96610169491525422</v>
      </c>
      <c r="I90" s="4">
        <f>I89</f>
        <v>0.96610169491525422</v>
      </c>
      <c r="J90" s="4">
        <v>0.9</v>
      </c>
      <c r="K90" t="str">
        <f t="shared" si="4"/>
        <v>N</v>
      </c>
      <c r="L90" t="s">
        <v>14</v>
      </c>
      <c r="M90">
        <f>IF(K89="Y",(E89+E91),E89)</f>
        <v>57</v>
      </c>
      <c r="N90" s="1">
        <v>45199</v>
      </c>
      <c r="O90" s="4">
        <f t="shared" si="3"/>
        <v>0</v>
      </c>
    </row>
    <row r="91" spans="1:15" x14ac:dyDescent="0.25">
      <c r="A91">
        <v>2022</v>
      </c>
      <c r="B91" t="s">
        <v>29</v>
      </c>
      <c r="C91" s="7" t="s">
        <v>20</v>
      </c>
      <c r="D91" t="s">
        <v>16</v>
      </c>
      <c r="E91" s="8">
        <v>2</v>
      </c>
      <c r="F91" t="s">
        <v>36</v>
      </c>
      <c r="G91">
        <f>SUM(E89:E91)</f>
        <v>59</v>
      </c>
      <c r="H91" s="4">
        <f>IFERROR(E89/(E89+E91),0)</f>
        <v>0.96610169491525422</v>
      </c>
      <c r="I91" s="4">
        <f>I89</f>
        <v>0.96610169491525422</v>
      </c>
      <c r="J91" s="4">
        <v>0.9</v>
      </c>
      <c r="K91" t="str">
        <f t="shared" si="4"/>
        <v>N</v>
      </c>
      <c r="L91" t="s">
        <v>14</v>
      </c>
      <c r="M91">
        <f>IF(K89="Y",(E89+E91),E89)</f>
        <v>57</v>
      </c>
      <c r="N91" s="1">
        <v>45199</v>
      </c>
      <c r="O91" s="4">
        <f t="shared" si="3"/>
        <v>3.3898305084745763E-2</v>
      </c>
    </row>
    <row r="92" spans="1:15" x14ac:dyDescent="0.25">
      <c r="A92">
        <v>2022</v>
      </c>
      <c r="B92" t="s">
        <v>29</v>
      </c>
      <c r="C92" s="7" t="s">
        <v>31</v>
      </c>
      <c r="D92" t="s">
        <v>12</v>
      </c>
      <c r="E92" s="8">
        <v>71</v>
      </c>
      <c r="F92" t="s">
        <v>36</v>
      </c>
      <c r="G92">
        <f>SUM(E92:E94)</f>
        <v>77</v>
      </c>
      <c r="H92" s="4">
        <f>IFERROR(E92/(E92+E94),0)</f>
        <v>0.92207792207792205</v>
      </c>
      <c r="I92" s="4">
        <f>IFERROR((E92+E93)/(G92),0)</f>
        <v>0.92207792207792205</v>
      </c>
      <c r="J92" s="4">
        <v>0.9</v>
      </c>
      <c r="K92" t="s">
        <v>13</v>
      </c>
      <c r="L92" t="s">
        <v>14</v>
      </c>
      <c r="M92">
        <f>IF(K92="Y",(E92+E94),E92)</f>
        <v>71</v>
      </c>
      <c r="N92" s="1">
        <v>45199</v>
      </c>
      <c r="O92" s="4">
        <f t="shared" si="3"/>
        <v>0.92207792207792205</v>
      </c>
    </row>
    <row r="93" spans="1:15" x14ac:dyDescent="0.25">
      <c r="A93">
        <v>2022</v>
      </c>
      <c r="B93" t="s">
        <v>29</v>
      </c>
      <c r="C93" s="7" t="s">
        <v>31</v>
      </c>
      <c r="D93" t="s">
        <v>15</v>
      </c>
      <c r="E93" s="8">
        <v>0</v>
      </c>
      <c r="F93" t="s">
        <v>36</v>
      </c>
      <c r="G93">
        <f>SUM(E92:E94)</f>
        <v>77</v>
      </c>
      <c r="H93" s="4">
        <f>IFERROR(E92/(E92+E94),0)</f>
        <v>0.92207792207792205</v>
      </c>
      <c r="I93" s="4">
        <f>I92</f>
        <v>0.92207792207792205</v>
      </c>
      <c r="J93" s="4">
        <v>0.9</v>
      </c>
      <c r="K93" t="s">
        <v>13</v>
      </c>
      <c r="L93" t="s">
        <v>14</v>
      </c>
      <c r="M93">
        <f>IF(K92="Y",(E92+E94),E92)</f>
        <v>71</v>
      </c>
      <c r="N93" s="1">
        <v>45199</v>
      </c>
      <c r="O93" s="4">
        <f t="shared" si="3"/>
        <v>0</v>
      </c>
    </row>
    <row r="94" spans="1:15" x14ac:dyDescent="0.25">
      <c r="A94">
        <v>2022</v>
      </c>
      <c r="B94" t="s">
        <v>29</v>
      </c>
      <c r="C94" s="7" t="s">
        <v>31</v>
      </c>
      <c r="D94" t="s">
        <v>16</v>
      </c>
      <c r="E94" s="8">
        <v>6</v>
      </c>
      <c r="F94" t="s">
        <v>36</v>
      </c>
      <c r="G94">
        <f>SUM(E92:E94)</f>
        <v>77</v>
      </c>
      <c r="H94" s="4">
        <f>IFERROR(E92/(E92+E94),0)</f>
        <v>0.92207792207792205</v>
      </c>
      <c r="I94" s="4">
        <f>I92</f>
        <v>0.92207792207792205</v>
      </c>
      <c r="J94" s="4">
        <v>0.9</v>
      </c>
      <c r="K94" t="s">
        <v>13</v>
      </c>
      <c r="L94" t="s">
        <v>14</v>
      </c>
      <c r="M94">
        <f>IF(K92="Y",(E92+E94),E92)</f>
        <v>71</v>
      </c>
      <c r="N94" s="1">
        <v>45199</v>
      </c>
      <c r="O94" s="4">
        <f t="shared" si="3"/>
        <v>7.792207792207792E-2</v>
      </c>
    </row>
    <row r="95" spans="1:15" x14ac:dyDescent="0.25">
      <c r="A95">
        <v>2022</v>
      </c>
      <c r="B95" t="s">
        <v>29</v>
      </c>
      <c r="C95" s="7" t="s">
        <v>21</v>
      </c>
      <c r="D95" t="s">
        <v>12</v>
      </c>
      <c r="E95" s="8">
        <v>162</v>
      </c>
      <c r="F95" t="s">
        <v>38</v>
      </c>
      <c r="G95">
        <f>SUM(E95:E97)</f>
        <v>171</v>
      </c>
      <c r="H95" s="4">
        <f>IFERROR(E95/(E95+E97),0)</f>
        <v>0.95294117647058818</v>
      </c>
      <c r="I95" s="4">
        <f>IFERROR((E95+E96)/(G95),0)</f>
        <v>0.95321637426900585</v>
      </c>
      <c r="J95" s="4">
        <v>0.9</v>
      </c>
      <c r="K95" t="s">
        <v>13</v>
      </c>
      <c r="L95" t="s">
        <v>14</v>
      </c>
      <c r="M95">
        <f>IF(K95="Y",(E95+E97),E95)</f>
        <v>162</v>
      </c>
      <c r="N95" s="1">
        <v>45199</v>
      </c>
      <c r="O95" s="4">
        <f t="shared" si="3"/>
        <v>0.94736842105263153</v>
      </c>
    </row>
    <row r="96" spans="1:15" x14ac:dyDescent="0.25">
      <c r="A96">
        <v>2022</v>
      </c>
      <c r="B96" t="s">
        <v>29</v>
      </c>
      <c r="C96" s="7" t="s">
        <v>21</v>
      </c>
      <c r="D96" t="s">
        <v>15</v>
      </c>
      <c r="E96" s="8">
        <v>1</v>
      </c>
      <c r="F96" t="s">
        <v>38</v>
      </c>
      <c r="G96">
        <f>SUM(E95:E97)</f>
        <v>171</v>
      </c>
      <c r="H96" s="4">
        <f>IFERROR(E95/(E95+E97),0)</f>
        <v>0.95294117647058818</v>
      </c>
      <c r="I96" s="4">
        <f>I95</f>
        <v>0.95321637426900585</v>
      </c>
      <c r="J96" s="4">
        <v>0.9</v>
      </c>
      <c r="K96" t="s">
        <v>13</v>
      </c>
      <c r="L96" t="s">
        <v>14</v>
      </c>
      <c r="M96">
        <f>IF(K95="Y",(E95+E97),E95)</f>
        <v>162</v>
      </c>
      <c r="N96" s="1">
        <v>45199</v>
      </c>
      <c r="O96" s="4">
        <f t="shared" si="3"/>
        <v>5.8479532163742687E-3</v>
      </c>
    </row>
    <row r="97" spans="1:15" x14ac:dyDescent="0.25">
      <c r="A97">
        <v>2022</v>
      </c>
      <c r="B97" t="s">
        <v>29</v>
      </c>
      <c r="C97" s="7" t="s">
        <v>21</v>
      </c>
      <c r="D97" t="s">
        <v>16</v>
      </c>
      <c r="E97" s="8">
        <v>8</v>
      </c>
      <c r="F97" t="s">
        <v>38</v>
      </c>
      <c r="G97">
        <f>SUM(E95:E97)</f>
        <v>171</v>
      </c>
      <c r="H97" s="4">
        <f>IFERROR(E95/(E95+E97),0)</f>
        <v>0.95294117647058818</v>
      </c>
      <c r="I97" s="4">
        <f>I95</f>
        <v>0.95321637426900585</v>
      </c>
      <c r="J97" s="4">
        <v>0.9</v>
      </c>
      <c r="K97" t="s">
        <v>13</v>
      </c>
      <c r="L97" t="s">
        <v>14</v>
      </c>
      <c r="M97">
        <f>IF(K95="Y",(E95+E97),E95)</f>
        <v>162</v>
      </c>
      <c r="N97" s="1">
        <v>45199</v>
      </c>
      <c r="O97" s="4">
        <f t="shared" si="3"/>
        <v>4.6783625730994149E-2</v>
      </c>
    </row>
    <row r="98" spans="1:15" x14ac:dyDescent="0.25">
      <c r="A98">
        <v>2022</v>
      </c>
      <c r="B98" t="s">
        <v>29</v>
      </c>
      <c r="C98" s="7" t="s">
        <v>22</v>
      </c>
      <c r="D98" t="s">
        <v>12</v>
      </c>
      <c r="E98" s="8">
        <v>1</v>
      </c>
      <c r="F98" t="s">
        <v>35</v>
      </c>
      <c r="G98">
        <f>SUM(E98:E100)</f>
        <v>1</v>
      </c>
      <c r="H98" s="4">
        <f>IFERROR(E98/(E98+E100),0)</f>
        <v>1</v>
      </c>
      <c r="I98" s="4">
        <f>IFERROR((E98+E99)/(G98),0)</f>
        <v>1</v>
      </c>
      <c r="J98" s="4">
        <v>0.9</v>
      </c>
      <c r="K98" t="str">
        <f t="shared" ref="K98:K103" si="5">IF(A98&gt;2022,"Y","N")</f>
        <v>N</v>
      </c>
      <c r="L98" t="s">
        <v>14</v>
      </c>
      <c r="M98">
        <f>IF(K98="Y",(E98+E100),E98)</f>
        <v>1</v>
      </c>
      <c r="N98" s="1">
        <v>45199</v>
      </c>
      <c r="O98" s="4">
        <f t="shared" ref="O98:O129" si="6">IFERROR(E98/G98,0)</f>
        <v>1</v>
      </c>
    </row>
    <row r="99" spans="1:15" x14ac:dyDescent="0.25">
      <c r="A99">
        <v>2022</v>
      </c>
      <c r="B99" t="s">
        <v>29</v>
      </c>
      <c r="C99" s="7" t="s">
        <v>22</v>
      </c>
      <c r="D99" t="s">
        <v>15</v>
      </c>
      <c r="E99" s="8">
        <v>0</v>
      </c>
      <c r="F99" t="s">
        <v>35</v>
      </c>
      <c r="G99">
        <f>SUM(E98:E100)</f>
        <v>1</v>
      </c>
      <c r="H99" s="4">
        <f>IFERROR(E98/(E98+E100),0)</f>
        <v>1</v>
      </c>
      <c r="I99" s="4">
        <f>I98</f>
        <v>1</v>
      </c>
      <c r="J99" s="4">
        <v>0.9</v>
      </c>
      <c r="K99" t="str">
        <f t="shared" si="5"/>
        <v>N</v>
      </c>
      <c r="L99" t="s">
        <v>14</v>
      </c>
      <c r="M99">
        <f>IF(K98="Y",(E98+E100),E98)</f>
        <v>1</v>
      </c>
      <c r="N99" s="1">
        <v>45199</v>
      </c>
      <c r="O99" s="4">
        <f t="shared" si="6"/>
        <v>0</v>
      </c>
    </row>
    <row r="100" spans="1:15" x14ac:dyDescent="0.25">
      <c r="A100">
        <v>2022</v>
      </c>
      <c r="B100" t="s">
        <v>29</v>
      </c>
      <c r="C100" s="7" t="s">
        <v>22</v>
      </c>
      <c r="D100" t="s">
        <v>16</v>
      </c>
      <c r="E100" s="8">
        <v>0</v>
      </c>
      <c r="F100" t="s">
        <v>35</v>
      </c>
      <c r="G100">
        <f>SUM(E98:E100)</f>
        <v>1</v>
      </c>
      <c r="H100" s="4">
        <f>IFERROR(E98/(E98+E100),0)</f>
        <v>1</v>
      </c>
      <c r="I100" s="4">
        <f>I98</f>
        <v>1</v>
      </c>
      <c r="J100" s="4">
        <v>0.9</v>
      </c>
      <c r="K100" t="str">
        <f t="shared" si="5"/>
        <v>N</v>
      </c>
      <c r="L100" t="s">
        <v>14</v>
      </c>
      <c r="M100">
        <f>IF(K98="Y",(E98+E100),E98)</f>
        <v>1</v>
      </c>
      <c r="N100" s="1">
        <v>45199</v>
      </c>
      <c r="O100" s="4">
        <f t="shared" si="6"/>
        <v>0</v>
      </c>
    </row>
    <row r="101" spans="1:15" x14ac:dyDescent="0.25">
      <c r="A101">
        <v>2022</v>
      </c>
      <c r="B101" t="s">
        <v>29</v>
      </c>
      <c r="C101" s="7" t="s">
        <v>23</v>
      </c>
      <c r="D101" t="s">
        <v>12</v>
      </c>
      <c r="E101" s="8">
        <v>11</v>
      </c>
      <c r="F101" t="s">
        <v>36</v>
      </c>
      <c r="G101">
        <f>SUM(E101:E103)</f>
        <v>11</v>
      </c>
      <c r="H101" s="4">
        <f>IFERROR(E101/(E101+E103),0)</f>
        <v>1</v>
      </c>
      <c r="I101" s="4">
        <f>IFERROR((E101+E102)/(G101),0)</f>
        <v>1</v>
      </c>
      <c r="J101" s="4">
        <v>0.9</v>
      </c>
      <c r="K101" t="str">
        <f t="shared" si="5"/>
        <v>N</v>
      </c>
      <c r="L101" t="s">
        <v>14</v>
      </c>
      <c r="M101">
        <f>IF(K101="Y",(E101+E103),E101)</f>
        <v>11</v>
      </c>
      <c r="N101" s="1">
        <v>45199</v>
      </c>
      <c r="O101" s="4">
        <f t="shared" si="6"/>
        <v>1</v>
      </c>
    </row>
    <row r="102" spans="1:15" x14ac:dyDescent="0.25">
      <c r="A102">
        <v>2022</v>
      </c>
      <c r="B102" t="s">
        <v>29</v>
      </c>
      <c r="C102" s="7" t="s">
        <v>23</v>
      </c>
      <c r="D102" t="s">
        <v>15</v>
      </c>
      <c r="E102" s="8">
        <v>0</v>
      </c>
      <c r="F102" t="s">
        <v>36</v>
      </c>
      <c r="G102">
        <f>SUM(E101:E103)</f>
        <v>11</v>
      </c>
      <c r="H102" s="4">
        <f>IFERROR(E101/(E101+E103),0)</f>
        <v>1</v>
      </c>
      <c r="I102" s="4">
        <f>I101</f>
        <v>1</v>
      </c>
      <c r="J102" s="4">
        <v>0.9</v>
      </c>
      <c r="K102" t="str">
        <f t="shared" si="5"/>
        <v>N</v>
      </c>
      <c r="L102" t="s">
        <v>14</v>
      </c>
      <c r="M102">
        <f>IF(K101="Y",(E101+E103),E101)</f>
        <v>11</v>
      </c>
      <c r="N102" s="1">
        <v>45199</v>
      </c>
      <c r="O102" s="4">
        <f t="shared" si="6"/>
        <v>0</v>
      </c>
    </row>
    <row r="103" spans="1:15" x14ac:dyDescent="0.25">
      <c r="A103">
        <v>2022</v>
      </c>
      <c r="B103" t="s">
        <v>29</v>
      </c>
      <c r="C103" s="7" t="s">
        <v>23</v>
      </c>
      <c r="D103" t="s">
        <v>16</v>
      </c>
      <c r="E103" s="8">
        <v>0</v>
      </c>
      <c r="F103" t="s">
        <v>36</v>
      </c>
      <c r="G103">
        <f>SUM(E101:E103)</f>
        <v>11</v>
      </c>
      <c r="H103" s="4">
        <f>IFERROR(E101/(E101+E103),0)</f>
        <v>1</v>
      </c>
      <c r="I103" s="4">
        <f>I101</f>
        <v>1</v>
      </c>
      <c r="J103" s="4">
        <v>0.9</v>
      </c>
      <c r="K103" t="str">
        <f t="shared" si="5"/>
        <v>N</v>
      </c>
      <c r="L103" t="s">
        <v>14</v>
      </c>
      <c r="M103">
        <f>IF(K101="Y",(E101+E103),E101)</f>
        <v>11</v>
      </c>
      <c r="N103" s="1">
        <v>45199</v>
      </c>
      <c r="O103" s="4">
        <f t="shared" si="6"/>
        <v>0</v>
      </c>
    </row>
    <row r="104" spans="1:15" x14ac:dyDescent="0.25">
      <c r="A104">
        <v>2022</v>
      </c>
      <c r="B104" t="s">
        <v>29</v>
      </c>
      <c r="C104" s="7" t="s">
        <v>24</v>
      </c>
      <c r="D104" t="s">
        <v>12</v>
      </c>
      <c r="E104" s="8">
        <v>1105</v>
      </c>
      <c r="F104" t="s">
        <v>37</v>
      </c>
      <c r="G104">
        <f>SUM(E104:E106)</f>
        <v>1155</v>
      </c>
      <c r="H104" s="4">
        <f>IFERROR(E104/(E104+E106),0)</f>
        <v>0.95670995670995673</v>
      </c>
      <c r="I104" s="4">
        <f>IFERROR((E104+E105)/(G104),0)</f>
        <v>0.95670995670995673</v>
      </c>
      <c r="J104" s="4">
        <v>0.9</v>
      </c>
      <c r="K104" t="s">
        <v>13</v>
      </c>
      <c r="L104" t="s">
        <v>14</v>
      </c>
      <c r="M104">
        <f>IF(K104="Y",(E104+E106),E104)</f>
        <v>1105</v>
      </c>
      <c r="N104" s="1">
        <v>45199</v>
      </c>
      <c r="O104" s="4">
        <f t="shared" si="6"/>
        <v>0.95670995670995673</v>
      </c>
    </row>
    <row r="105" spans="1:15" x14ac:dyDescent="0.25">
      <c r="A105">
        <v>2022</v>
      </c>
      <c r="B105" t="s">
        <v>29</v>
      </c>
      <c r="C105" s="7" t="s">
        <v>24</v>
      </c>
      <c r="D105" t="s">
        <v>15</v>
      </c>
      <c r="E105" s="8">
        <v>0</v>
      </c>
      <c r="F105" t="s">
        <v>37</v>
      </c>
      <c r="G105">
        <f>SUM(E104:E106)</f>
        <v>1155</v>
      </c>
      <c r="H105" s="4">
        <f>IFERROR(E104/(E104+E106),0)</f>
        <v>0.95670995670995673</v>
      </c>
      <c r="I105" s="4">
        <f>I104</f>
        <v>0.95670995670995673</v>
      </c>
      <c r="J105" s="4">
        <v>0.9</v>
      </c>
      <c r="K105" t="s">
        <v>13</v>
      </c>
      <c r="L105" t="s">
        <v>14</v>
      </c>
      <c r="M105">
        <f>IF(K104="Y",(E104+E106),E104)</f>
        <v>1105</v>
      </c>
      <c r="N105" s="1">
        <v>45199</v>
      </c>
      <c r="O105" s="4">
        <f t="shared" si="6"/>
        <v>0</v>
      </c>
    </row>
    <row r="106" spans="1:15" x14ac:dyDescent="0.25">
      <c r="A106">
        <v>2022</v>
      </c>
      <c r="B106" t="s">
        <v>29</v>
      </c>
      <c r="C106" s="7" t="s">
        <v>24</v>
      </c>
      <c r="D106" t="s">
        <v>16</v>
      </c>
      <c r="E106" s="8">
        <v>50</v>
      </c>
      <c r="F106" t="s">
        <v>37</v>
      </c>
      <c r="G106">
        <f>SUM(E104:E106)</f>
        <v>1155</v>
      </c>
      <c r="H106" s="4">
        <f>IFERROR(E104/(E104+E106),0)</f>
        <v>0.95670995670995673</v>
      </c>
      <c r="I106" s="4">
        <f>I104</f>
        <v>0.95670995670995673</v>
      </c>
      <c r="J106" s="4">
        <v>0.9</v>
      </c>
      <c r="K106" t="s">
        <v>13</v>
      </c>
      <c r="L106" t="s">
        <v>14</v>
      </c>
      <c r="M106">
        <f>IF(K104="Y",(E104+E106),E104)</f>
        <v>1105</v>
      </c>
      <c r="N106" s="1">
        <v>45199</v>
      </c>
      <c r="O106" s="4">
        <f t="shared" si="6"/>
        <v>4.3290043290043288E-2</v>
      </c>
    </row>
    <row r="107" spans="1:15" x14ac:dyDescent="0.25">
      <c r="A107">
        <v>2022</v>
      </c>
      <c r="B107" t="s">
        <v>29</v>
      </c>
      <c r="C107" s="7" t="s">
        <v>25</v>
      </c>
      <c r="D107" t="s">
        <v>12</v>
      </c>
      <c r="E107" s="8">
        <v>1496</v>
      </c>
      <c r="F107" t="s">
        <v>36</v>
      </c>
      <c r="G107">
        <f>SUM(E107:E109)</f>
        <v>1518</v>
      </c>
      <c r="H107" s="4">
        <f>IFERROR(E107/(E107+E109),0)</f>
        <v>0.98550724637681164</v>
      </c>
      <c r="I107" s="4">
        <f>IFERROR((E107+E108)/(G107),0)</f>
        <v>0.98550724637681164</v>
      </c>
      <c r="J107" s="4">
        <v>0.9</v>
      </c>
      <c r="K107" t="s">
        <v>13</v>
      </c>
      <c r="L107" t="s">
        <v>14</v>
      </c>
      <c r="M107">
        <f>IF(K107="Y",(E107+E109),E107)</f>
        <v>1496</v>
      </c>
      <c r="N107" s="1">
        <v>45199</v>
      </c>
      <c r="O107" s="4">
        <f t="shared" si="6"/>
        <v>0.98550724637681164</v>
      </c>
    </row>
    <row r="108" spans="1:15" x14ac:dyDescent="0.25">
      <c r="A108">
        <v>2022</v>
      </c>
      <c r="B108" t="s">
        <v>29</v>
      </c>
      <c r="C108" s="7" t="s">
        <v>25</v>
      </c>
      <c r="D108" t="s">
        <v>15</v>
      </c>
      <c r="E108" s="8">
        <v>0</v>
      </c>
      <c r="F108" t="s">
        <v>36</v>
      </c>
      <c r="G108">
        <f>SUM(E107:E109)</f>
        <v>1518</v>
      </c>
      <c r="H108" s="4">
        <f>IFERROR(E107/(E107+E109),0)</f>
        <v>0.98550724637681164</v>
      </c>
      <c r="I108" s="4">
        <f>I107</f>
        <v>0.98550724637681164</v>
      </c>
      <c r="J108" s="4">
        <v>0.9</v>
      </c>
      <c r="K108" t="s">
        <v>13</v>
      </c>
      <c r="L108" t="s">
        <v>14</v>
      </c>
      <c r="M108">
        <f>IF(K107="Y",(E107+E109),E107)</f>
        <v>1496</v>
      </c>
      <c r="N108" s="1">
        <v>45199</v>
      </c>
      <c r="O108" s="4">
        <f t="shared" si="6"/>
        <v>0</v>
      </c>
    </row>
    <row r="109" spans="1:15" x14ac:dyDescent="0.25">
      <c r="A109">
        <v>2022</v>
      </c>
      <c r="B109" t="s">
        <v>29</v>
      </c>
      <c r="C109" s="7" t="s">
        <v>25</v>
      </c>
      <c r="D109" t="s">
        <v>16</v>
      </c>
      <c r="E109" s="8">
        <v>22</v>
      </c>
      <c r="F109" t="s">
        <v>36</v>
      </c>
      <c r="G109">
        <f>SUM(E107:E109)</f>
        <v>1518</v>
      </c>
      <c r="H109" s="4">
        <f>IFERROR(E107/(E107+E109),0)</f>
        <v>0.98550724637681164</v>
      </c>
      <c r="I109" s="4">
        <f>I107</f>
        <v>0.98550724637681164</v>
      </c>
      <c r="J109" s="4">
        <v>0.9</v>
      </c>
      <c r="K109" t="s">
        <v>13</v>
      </c>
      <c r="L109" t="s">
        <v>14</v>
      </c>
      <c r="M109">
        <f>IF(K107="Y",(E107+E109),E107)</f>
        <v>1496</v>
      </c>
      <c r="N109" s="1">
        <v>45199</v>
      </c>
      <c r="O109" s="4">
        <f t="shared" si="6"/>
        <v>1.4492753623188406E-2</v>
      </c>
    </row>
    <row r="110" spans="1:15" x14ac:dyDescent="0.25">
      <c r="A110">
        <v>2023</v>
      </c>
      <c r="B110" t="s">
        <v>29</v>
      </c>
      <c r="C110" s="7" t="s">
        <v>30</v>
      </c>
      <c r="D110" t="s">
        <v>12</v>
      </c>
      <c r="E110" s="8">
        <v>35</v>
      </c>
      <c r="F110" t="s">
        <v>36</v>
      </c>
      <c r="G110">
        <f>SUM(E110:E112)</f>
        <v>38</v>
      </c>
      <c r="H110" s="4">
        <f>IFERROR(E110/(E110+E112),0)</f>
        <v>0.92105263157894735</v>
      </c>
      <c r="I110" s="4">
        <f>IFERROR((E110+E111)/(G110),0)</f>
        <v>0.92105263157894735</v>
      </c>
      <c r="J110" s="4">
        <v>0.9</v>
      </c>
      <c r="K110" t="s">
        <v>13</v>
      </c>
      <c r="L110" t="s">
        <v>14</v>
      </c>
      <c r="M110">
        <f>IF(K110="Y",(E110+E112),E110)</f>
        <v>35</v>
      </c>
      <c r="N110" s="1">
        <v>45565</v>
      </c>
      <c r="O110" s="4">
        <f t="shared" si="6"/>
        <v>0.92105263157894735</v>
      </c>
    </row>
    <row r="111" spans="1:15" x14ac:dyDescent="0.25">
      <c r="A111">
        <v>2023</v>
      </c>
      <c r="B111" t="s">
        <v>29</v>
      </c>
      <c r="C111" s="7" t="s">
        <v>30</v>
      </c>
      <c r="D111" t="s">
        <v>15</v>
      </c>
      <c r="E111" s="8">
        <v>0</v>
      </c>
      <c r="F111" t="s">
        <v>36</v>
      </c>
      <c r="G111">
        <f>SUM(E110:E112)</f>
        <v>38</v>
      </c>
      <c r="H111" s="4">
        <f>IFERROR(E110/(E110+E112),0)</f>
        <v>0.92105263157894735</v>
      </c>
      <c r="I111" s="4">
        <f>IFERROR((E110+E111)/(G110),0)</f>
        <v>0.92105263157894735</v>
      </c>
      <c r="J111" s="4">
        <v>0.9</v>
      </c>
      <c r="K111" t="s">
        <v>13</v>
      </c>
      <c r="L111" t="s">
        <v>14</v>
      </c>
      <c r="M111">
        <f>IF(K110="Y",(E110+E112),E110)</f>
        <v>35</v>
      </c>
      <c r="N111" s="1">
        <v>45565</v>
      </c>
      <c r="O111" s="4">
        <f t="shared" si="6"/>
        <v>0</v>
      </c>
    </row>
    <row r="112" spans="1:15" x14ac:dyDescent="0.25">
      <c r="A112">
        <v>2023</v>
      </c>
      <c r="B112" t="s">
        <v>29</v>
      </c>
      <c r="C112" s="7" t="s">
        <v>30</v>
      </c>
      <c r="D112" t="s">
        <v>16</v>
      </c>
      <c r="E112" s="8">
        <v>3</v>
      </c>
      <c r="F112" t="s">
        <v>36</v>
      </c>
      <c r="G112">
        <f>SUM(E110:E112)</f>
        <v>38</v>
      </c>
      <c r="H112" s="4">
        <f>IFERROR(E110/(E110+E112),0)</f>
        <v>0.92105263157894735</v>
      </c>
      <c r="I112" s="4">
        <f>IFERROR((E110+E111)/(G110),0)</f>
        <v>0.92105263157894735</v>
      </c>
      <c r="J112" s="4">
        <v>0.9</v>
      </c>
      <c r="K112" t="s">
        <v>13</v>
      </c>
      <c r="L112" t="s">
        <v>14</v>
      </c>
      <c r="M112">
        <f>IF(K110="Y",(E110+E112),E110)</f>
        <v>35</v>
      </c>
      <c r="N112" s="1">
        <v>45565</v>
      </c>
      <c r="O112" s="4">
        <f t="shared" si="6"/>
        <v>7.8947368421052627E-2</v>
      </c>
    </row>
    <row r="113" spans="1:15" x14ac:dyDescent="0.25">
      <c r="A113">
        <v>2023</v>
      </c>
      <c r="B113" t="s">
        <v>29</v>
      </c>
      <c r="C113" s="7" t="s">
        <v>17</v>
      </c>
      <c r="D113" t="s">
        <v>12</v>
      </c>
      <c r="E113" s="8">
        <v>27</v>
      </c>
      <c r="F113" t="s">
        <v>38</v>
      </c>
      <c r="G113">
        <f>SUM(E113:E115)</f>
        <v>27</v>
      </c>
      <c r="H113" s="4">
        <f>IFERROR(E113/(E113+E115),0)</f>
        <v>1</v>
      </c>
      <c r="I113" s="4">
        <f>IFERROR((E113+E114)/(G113),0)</f>
        <v>1</v>
      </c>
      <c r="J113" s="4">
        <v>0.9</v>
      </c>
      <c r="K113" t="s">
        <v>13</v>
      </c>
      <c r="L113" t="s">
        <v>14</v>
      </c>
      <c r="M113">
        <f>IF(K113="Y",(E113+E115),E113)</f>
        <v>27</v>
      </c>
      <c r="N113" s="1">
        <v>45565</v>
      </c>
      <c r="O113" s="4">
        <f t="shared" si="6"/>
        <v>1</v>
      </c>
    </row>
    <row r="114" spans="1:15" x14ac:dyDescent="0.25">
      <c r="A114">
        <v>2023</v>
      </c>
      <c r="B114" t="s">
        <v>29</v>
      </c>
      <c r="C114" s="7" t="s">
        <v>17</v>
      </c>
      <c r="D114" t="s">
        <v>15</v>
      </c>
      <c r="E114" s="8">
        <v>0</v>
      </c>
      <c r="F114" t="s">
        <v>38</v>
      </c>
      <c r="G114">
        <f>SUM(E113:E115)</f>
        <v>27</v>
      </c>
      <c r="H114" s="4">
        <f>IFERROR(E113/(E113+E115),0)</f>
        <v>1</v>
      </c>
      <c r="I114" s="4">
        <f>IFERROR((E113+E114)/(G113),0)</f>
        <v>1</v>
      </c>
      <c r="J114" s="4">
        <v>0.9</v>
      </c>
      <c r="K114" t="s">
        <v>13</v>
      </c>
      <c r="L114" t="s">
        <v>14</v>
      </c>
      <c r="M114">
        <f>IF(K113="Y",(E113+E115),E113)</f>
        <v>27</v>
      </c>
      <c r="N114" s="1">
        <v>45565</v>
      </c>
      <c r="O114" s="4">
        <f t="shared" si="6"/>
        <v>0</v>
      </c>
    </row>
    <row r="115" spans="1:15" x14ac:dyDescent="0.25">
      <c r="A115">
        <v>2023</v>
      </c>
      <c r="B115" t="s">
        <v>29</v>
      </c>
      <c r="C115" s="7" t="s">
        <v>17</v>
      </c>
      <c r="D115" t="s">
        <v>16</v>
      </c>
      <c r="E115" s="8">
        <v>0</v>
      </c>
      <c r="F115" t="s">
        <v>38</v>
      </c>
      <c r="G115">
        <f>SUM(E113:E115)</f>
        <v>27</v>
      </c>
      <c r="H115" s="4">
        <f>IFERROR(E113/(E113+E115),0)</f>
        <v>1</v>
      </c>
      <c r="I115" s="4">
        <f>IFERROR((E113+E114)/(G113),0)</f>
        <v>1</v>
      </c>
      <c r="J115" s="4">
        <v>0.9</v>
      </c>
      <c r="K115" t="s">
        <v>13</v>
      </c>
      <c r="L115" t="s">
        <v>14</v>
      </c>
      <c r="M115">
        <f>IF(K113="Y",(E113+E115),E113)</f>
        <v>27</v>
      </c>
      <c r="N115" s="1">
        <v>45565</v>
      </c>
      <c r="O115" s="4">
        <f t="shared" si="6"/>
        <v>0</v>
      </c>
    </row>
    <row r="116" spans="1:15" x14ac:dyDescent="0.25">
      <c r="A116">
        <v>2023</v>
      </c>
      <c r="B116" t="s">
        <v>29</v>
      </c>
      <c r="C116" s="7" t="s">
        <v>39</v>
      </c>
      <c r="D116" t="s">
        <v>12</v>
      </c>
      <c r="E116" s="8">
        <v>16</v>
      </c>
      <c r="F116" t="s">
        <v>36</v>
      </c>
      <c r="G116">
        <f>SUM(E116:E118)</f>
        <v>18</v>
      </c>
      <c r="H116" s="4">
        <f>IFERROR(E116/(E116+E118),0)</f>
        <v>0.88888888888888884</v>
      </c>
      <c r="I116" s="4">
        <f>IFERROR((E116+E117)/(G116),0)</f>
        <v>0.88888888888888884</v>
      </c>
      <c r="J116" s="4">
        <v>0.9</v>
      </c>
      <c r="K116" t="s">
        <v>13</v>
      </c>
      <c r="L116" t="s">
        <v>18</v>
      </c>
      <c r="M116">
        <f>IF(K116="Y",(E116+E118),E116)</f>
        <v>16</v>
      </c>
      <c r="N116" s="1">
        <v>45565</v>
      </c>
      <c r="O116" s="4">
        <f t="shared" si="6"/>
        <v>0.88888888888888884</v>
      </c>
    </row>
    <row r="117" spans="1:15" x14ac:dyDescent="0.25">
      <c r="A117">
        <v>2023</v>
      </c>
      <c r="B117" t="s">
        <v>29</v>
      </c>
      <c r="C117" s="7" t="s">
        <v>39</v>
      </c>
      <c r="D117" t="s">
        <v>15</v>
      </c>
      <c r="E117" s="8">
        <v>0</v>
      </c>
      <c r="F117" t="s">
        <v>36</v>
      </c>
      <c r="G117">
        <f>SUM(E116:E118)</f>
        <v>18</v>
      </c>
      <c r="H117" s="4">
        <f>IFERROR(E116/(E116+E118),0)</f>
        <v>0.88888888888888884</v>
      </c>
      <c r="I117" s="4">
        <f>IFERROR((E116+E117)/(G116),0)</f>
        <v>0.88888888888888884</v>
      </c>
      <c r="J117" s="4">
        <v>0.9</v>
      </c>
      <c r="K117" t="s">
        <v>13</v>
      </c>
      <c r="L117" t="s">
        <v>18</v>
      </c>
      <c r="M117">
        <f>IF(K116="Y",(E116+E118),E116)</f>
        <v>16</v>
      </c>
      <c r="N117" s="1">
        <v>45565</v>
      </c>
      <c r="O117" s="4">
        <f t="shared" si="6"/>
        <v>0</v>
      </c>
    </row>
    <row r="118" spans="1:15" x14ac:dyDescent="0.25">
      <c r="A118">
        <v>2023</v>
      </c>
      <c r="B118" t="s">
        <v>29</v>
      </c>
      <c r="C118" s="7" t="s">
        <v>39</v>
      </c>
      <c r="D118" t="s">
        <v>16</v>
      </c>
      <c r="E118" s="8">
        <v>2</v>
      </c>
      <c r="F118" t="s">
        <v>36</v>
      </c>
      <c r="G118">
        <f>SUM(E116:E118)</f>
        <v>18</v>
      </c>
      <c r="H118" s="4">
        <f>IFERROR(E116/(E116+E118),0)</f>
        <v>0.88888888888888884</v>
      </c>
      <c r="I118" s="4">
        <f>IFERROR((E116+E117)/(G116),0)</f>
        <v>0.88888888888888884</v>
      </c>
      <c r="J118" s="4">
        <v>0.9</v>
      </c>
      <c r="K118" t="s">
        <v>13</v>
      </c>
      <c r="L118" t="s">
        <v>18</v>
      </c>
      <c r="M118">
        <f>IF(K116="Y",(E116+E118),E116)</f>
        <v>16</v>
      </c>
      <c r="N118" s="1">
        <v>45565</v>
      </c>
      <c r="O118" s="4">
        <f t="shared" si="6"/>
        <v>0.1111111111111111</v>
      </c>
    </row>
    <row r="119" spans="1:15" x14ac:dyDescent="0.25">
      <c r="A119">
        <v>2023</v>
      </c>
      <c r="B119" t="s">
        <v>29</v>
      </c>
      <c r="C119" s="7" t="s">
        <v>40</v>
      </c>
      <c r="D119" t="s">
        <v>12</v>
      </c>
      <c r="E119" s="8">
        <v>68</v>
      </c>
      <c r="F119" t="s">
        <v>38</v>
      </c>
      <c r="G119">
        <f>SUM(E119:E121)</f>
        <v>72</v>
      </c>
      <c r="H119" s="4">
        <f>IFERROR(E119/(E119+E121),0)</f>
        <v>0.95774647887323938</v>
      </c>
      <c r="I119" s="4">
        <f>IFERROR((E119+E120)/(G119),0)</f>
        <v>0.95833333333333337</v>
      </c>
      <c r="J119" s="4">
        <v>0.9</v>
      </c>
      <c r="K119" t="s">
        <v>13</v>
      </c>
      <c r="L119" t="s">
        <v>14</v>
      </c>
      <c r="M119">
        <f>IF(K119="Y",(E119+E121),E119)</f>
        <v>68</v>
      </c>
      <c r="N119" s="1">
        <v>45565</v>
      </c>
      <c r="O119" s="4">
        <f t="shared" si="6"/>
        <v>0.94444444444444442</v>
      </c>
    </row>
    <row r="120" spans="1:15" x14ac:dyDescent="0.25">
      <c r="A120">
        <v>2023</v>
      </c>
      <c r="B120" t="s">
        <v>29</v>
      </c>
      <c r="C120" s="7" t="s">
        <v>40</v>
      </c>
      <c r="D120" t="s">
        <v>15</v>
      </c>
      <c r="E120" s="8">
        <v>1</v>
      </c>
      <c r="F120" t="s">
        <v>38</v>
      </c>
      <c r="G120">
        <f>SUM(E119:E121)</f>
        <v>72</v>
      </c>
      <c r="H120" s="4">
        <f>IFERROR(E119/(E119+E121),0)</f>
        <v>0.95774647887323938</v>
      </c>
      <c r="I120" s="4">
        <f>IFERROR((E119+E120)/(G119),0)</f>
        <v>0.95833333333333337</v>
      </c>
      <c r="J120" s="4">
        <v>0.9</v>
      </c>
      <c r="K120" t="s">
        <v>13</v>
      </c>
      <c r="L120" t="s">
        <v>14</v>
      </c>
      <c r="M120">
        <f>IF(K119="Y",(E119+E121),E119)</f>
        <v>68</v>
      </c>
      <c r="N120" s="1">
        <v>45565</v>
      </c>
      <c r="O120" s="4">
        <f t="shared" si="6"/>
        <v>1.3888888888888888E-2</v>
      </c>
    </row>
    <row r="121" spans="1:15" x14ac:dyDescent="0.25">
      <c r="A121">
        <v>2023</v>
      </c>
      <c r="B121" t="s">
        <v>29</v>
      </c>
      <c r="C121" s="7" t="s">
        <v>40</v>
      </c>
      <c r="D121" t="s">
        <v>16</v>
      </c>
      <c r="E121" s="8">
        <v>3</v>
      </c>
      <c r="F121" t="s">
        <v>38</v>
      </c>
      <c r="G121">
        <f>SUM(E119:E121)</f>
        <v>72</v>
      </c>
      <c r="H121" s="4">
        <f>IFERROR(E119/(E119+E121),0)</f>
        <v>0.95774647887323938</v>
      </c>
      <c r="I121" s="4">
        <f>IFERROR((E119+E120)/(G119),0)</f>
        <v>0.95833333333333337</v>
      </c>
      <c r="J121" s="4">
        <v>0.9</v>
      </c>
      <c r="K121" t="s">
        <v>13</v>
      </c>
      <c r="L121" t="s">
        <v>14</v>
      </c>
      <c r="M121">
        <f>IF(K119="Y",(E119+E121),E119)</f>
        <v>68</v>
      </c>
      <c r="N121" s="1">
        <v>45565</v>
      </c>
      <c r="O121" s="4">
        <f t="shared" si="6"/>
        <v>4.1666666666666664E-2</v>
      </c>
    </row>
    <row r="122" spans="1:15" x14ac:dyDescent="0.25">
      <c r="A122">
        <v>2023</v>
      </c>
      <c r="B122" t="s">
        <v>29</v>
      </c>
      <c r="C122" s="7" t="s">
        <v>32</v>
      </c>
      <c r="D122" t="s">
        <v>12</v>
      </c>
      <c r="E122" s="8">
        <v>71</v>
      </c>
      <c r="F122" t="s">
        <v>45</v>
      </c>
      <c r="G122">
        <f>SUM(E122:E124)</f>
        <v>76</v>
      </c>
      <c r="H122" s="4">
        <f>IFERROR(IF(OR(E122&gt;0,E124&gt;0),ROUND(E122/(E122+E124),2),""),0)</f>
        <v>0.93</v>
      </c>
      <c r="I122" s="4">
        <f>IFERROR(IF(G122&gt;0,(E122+E123)/(G122),""),0)</f>
        <v>0.93421052631578949</v>
      </c>
      <c r="J122" s="4">
        <v>0.9</v>
      </c>
      <c r="K122" t="s">
        <v>13</v>
      </c>
      <c r="L122" t="s">
        <v>14</v>
      </c>
      <c r="M122">
        <f>IF(K122="Y",(E122+E124),E122)</f>
        <v>71</v>
      </c>
      <c r="N122" s="1">
        <v>45565</v>
      </c>
      <c r="O122" s="4">
        <f t="shared" si="6"/>
        <v>0.93421052631578949</v>
      </c>
    </row>
    <row r="123" spans="1:15" x14ac:dyDescent="0.25">
      <c r="A123">
        <v>2023</v>
      </c>
      <c r="B123" t="s">
        <v>29</v>
      </c>
      <c r="C123" s="7" t="s">
        <v>32</v>
      </c>
      <c r="D123" t="s">
        <v>15</v>
      </c>
      <c r="E123" s="8">
        <v>0</v>
      </c>
      <c r="F123" t="s">
        <v>45</v>
      </c>
      <c r="G123">
        <f>SUM(E122:E124)</f>
        <v>76</v>
      </c>
      <c r="H123" s="4">
        <f>IFERROR(IF(OR(E122&gt;0,E124&gt;0),ROUND(E122/(E122+E124),2),""),0)</f>
        <v>0.93</v>
      </c>
      <c r="I123" s="4">
        <f>IFERROR(IF(G122&gt;0,(E122+E123)/(G122),""),0)</f>
        <v>0.93421052631578949</v>
      </c>
      <c r="J123" s="4">
        <v>0.9</v>
      </c>
      <c r="K123" t="s">
        <v>13</v>
      </c>
      <c r="L123" t="s">
        <v>14</v>
      </c>
      <c r="M123">
        <f>IF(K122="Y",(E122+E124),E122)</f>
        <v>71</v>
      </c>
      <c r="N123" s="1">
        <v>45565</v>
      </c>
      <c r="O123" s="4">
        <f t="shared" si="6"/>
        <v>0</v>
      </c>
    </row>
    <row r="124" spans="1:15" x14ac:dyDescent="0.25">
      <c r="A124">
        <v>2023</v>
      </c>
      <c r="B124" t="s">
        <v>29</v>
      </c>
      <c r="C124" s="7" t="s">
        <v>32</v>
      </c>
      <c r="D124" t="s">
        <v>16</v>
      </c>
      <c r="E124" s="8">
        <v>5</v>
      </c>
      <c r="F124" t="s">
        <v>45</v>
      </c>
      <c r="G124">
        <f>SUM(E122:E124)</f>
        <v>76</v>
      </c>
      <c r="H124" s="4">
        <f>IFERROR(IF(OR(E122&gt;0,E124&gt;0),ROUND(E122/(E122+E124),2),""),0)</f>
        <v>0.93</v>
      </c>
      <c r="I124" s="4">
        <f>IFERROR(IF(G122&gt;0,(E122+E123)/(G122),""),0)</f>
        <v>0.93421052631578949</v>
      </c>
      <c r="J124" s="4">
        <v>0.9</v>
      </c>
      <c r="K124" t="s">
        <v>13</v>
      </c>
      <c r="L124" t="s">
        <v>14</v>
      </c>
      <c r="M124">
        <f>IF(K122="Y",(E122+E124),E122)</f>
        <v>71</v>
      </c>
      <c r="N124" s="1">
        <v>45565</v>
      </c>
      <c r="O124" s="4">
        <f t="shared" si="6"/>
        <v>6.5789473684210523E-2</v>
      </c>
    </row>
    <row r="125" spans="1:15" x14ac:dyDescent="0.25">
      <c r="A125">
        <v>2023</v>
      </c>
      <c r="B125" t="s">
        <v>29</v>
      </c>
      <c r="C125" s="7" t="s">
        <v>31</v>
      </c>
      <c r="D125" t="s">
        <v>12</v>
      </c>
      <c r="E125" s="8">
        <v>64</v>
      </c>
      <c r="F125" t="s">
        <v>36</v>
      </c>
      <c r="G125">
        <f>SUM(E125:E127)</f>
        <v>67</v>
      </c>
      <c r="H125" s="4">
        <f>IFERROR(E125/(E125+E127),0)</f>
        <v>0.95522388059701491</v>
      </c>
      <c r="I125" s="4">
        <f>IFERROR((E125+E126)/(G125),0)</f>
        <v>0.95522388059701491</v>
      </c>
      <c r="J125" s="4">
        <v>0.9</v>
      </c>
      <c r="K125" t="s">
        <v>13</v>
      </c>
      <c r="L125" t="s">
        <v>14</v>
      </c>
      <c r="M125">
        <f>IF(K125="Y",(E125+E127),E125)</f>
        <v>64</v>
      </c>
      <c r="N125" s="1">
        <v>45565</v>
      </c>
      <c r="O125" s="4">
        <f t="shared" si="6"/>
        <v>0.95522388059701491</v>
      </c>
    </row>
    <row r="126" spans="1:15" x14ac:dyDescent="0.25">
      <c r="A126">
        <v>2023</v>
      </c>
      <c r="B126" t="s">
        <v>29</v>
      </c>
      <c r="C126" s="7" t="s">
        <v>31</v>
      </c>
      <c r="D126" t="s">
        <v>15</v>
      </c>
      <c r="E126" s="8">
        <v>0</v>
      </c>
      <c r="F126" t="s">
        <v>36</v>
      </c>
      <c r="G126">
        <f>SUM(E125:E127)</f>
        <v>67</v>
      </c>
      <c r="H126" s="4">
        <f>IFERROR(E125/(E125+E127),0)</f>
        <v>0.95522388059701491</v>
      </c>
      <c r="I126" s="4">
        <f>IFERROR((E125+E126)/(G125),0)</f>
        <v>0.95522388059701491</v>
      </c>
      <c r="J126" s="4">
        <v>0.9</v>
      </c>
      <c r="K126" t="s">
        <v>13</v>
      </c>
      <c r="L126" t="s">
        <v>14</v>
      </c>
      <c r="M126">
        <f>IF(K125="Y",(E125+E127),E125)</f>
        <v>64</v>
      </c>
      <c r="N126" s="1">
        <v>45565</v>
      </c>
      <c r="O126" s="4">
        <f t="shared" si="6"/>
        <v>0</v>
      </c>
    </row>
    <row r="127" spans="1:15" x14ac:dyDescent="0.25">
      <c r="A127">
        <v>2023</v>
      </c>
      <c r="B127" t="s">
        <v>29</v>
      </c>
      <c r="C127" s="7" t="s">
        <v>31</v>
      </c>
      <c r="D127" t="s">
        <v>16</v>
      </c>
      <c r="E127" s="8">
        <v>3</v>
      </c>
      <c r="F127" t="s">
        <v>36</v>
      </c>
      <c r="G127">
        <f>SUM(E125:E127)</f>
        <v>67</v>
      </c>
      <c r="H127" s="4">
        <f>IFERROR(E125/(E125+E127),0)</f>
        <v>0.95522388059701491</v>
      </c>
      <c r="I127" s="4">
        <f>IFERROR((E125+E126)/(G125),0)</f>
        <v>0.95522388059701491</v>
      </c>
      <c r="J127" s="4">
        <v>0.9</v>
      </c>
      <c r="K127" t="s">
        <v>13</v>
      </c>
      <c r="L127" t="s">
        <v>14</v>
      </c>
      <c r="M127">
        <f>IF(K125="Y",(E125+E127),E125)</f>
        <v>64</v>
      </c>
      <c r="N127" s="1">
        <v>45565</v>
      </c>
      <c r="O127" s="4">
        <f t="shared" si="6"/>
        <v>4.4776119402985072E-2</v>
      </c>
    </row>
    <row r="128" spans="1:15" x14ac:dyDescent="0.25">
      <c r="A128">
        <v>2023</v>
      </c>
      <c r="B128" t="s">
        <v>29</v>
      </c>
      <c r="C128" s="7" t="s">
        <v>21</v>
      </c>
      <c r="D128" t="s">
        <v>12</v>
      </c>
      <c r="E128" s="8">
        <v>171</v>
      </c>
      <c r="F128" t="s">
        <v>38</v>
      </c>
      <c r="G128">
        <f>SUM(E128:E130)</f>
        <v>178</v>
      </c>
      <c r="H128" s="4">
        <f>IFERROR(E128/(E128+E130),0)</f>
        <v>0.9606741573033708</v>
      </c>
      <c r="I128" s="4">
        <f>IFERROR((E128+E129)/(G128),0)</f>
        <v>0.9606741573033708</v>
      </c>
      <c r="J128" s="4">
        <v>0.9</v>
      </c>
      <c r="K128" t="s">
        <v>13</v>
      </c>
      <c r="L128" t="s">
        <v>14</v>
      </c>
      <c r="M128">
        <f>IF(K128="Y",(E128+E130),E128)</f>
        <v>171</v>
      </c>
      <c r="N128" s="1">
        <v>45565</v>
      </c>
      <c r="O128" s="4">
        <f t="shared" si="6"/>
        <v>0.9606741573033708</v>
      </c>
    </row>
    <row r="129" spans="1:16" x14ac:dyDescent="0.25">
      <c r="A129">
        <v>2023</v>
      </c>
      <c r="B129" t="s">
        <v>29</v>
      </c>
      <c r="C129" s="7" t="s">
        <v>21</v>
      </c>
      <c r="D129" t="s">
        <v>15</v>
      </c>
      <c r="E129" s="8">
        <v>0</v>
      </c>
      <c r="F129" t="s">
        <v>38</v>
      </c>
      <c r="G129">
        <f>SUM(E128:E130)</f>
        <v>178</v>
      </c>
      <c r="H129" s="4">
        <f>IFERROR(E128/(E128+E130),0)</f>
        <v>0.9606741573033708</v>
      </c>
      <c r="I129" s="4">
        <f>IFERROR((E128+E129)/(G128),0)</f>
        <v>0.9606741573033708</v>
      </c>
      <c r="J129" s="4">
        <v>0.9</v>
      </c>
      <c r="K129" t="s">
        <v>13</v>
      </c>
      <c r="L129" t="s">
        <v>14</v>
      </c>
      <c r="M129">
        <f>IF(K128="Y",(E128+E130),E128)</f>
        <v>171</v>
      </c>
      <c r="N129" s="1">
        <v>45565</v>
      </c>
      <c r="O129" s="4">
        <f t="shared" si="6"/>
        <v>0</v>
      </c>
    </row>
    <row r="130" spans="1:16" x14ac:dyDescent="0.25">
      <c r="A130">
        <v>2023</v>
      </c>
      <c r="B130" t="s">
        <v>29</v>
      </c>
      <c r="C130" s="7" t="s">
        <v>21</v>
      </c>
      <c r="D130" t="s">
        <v>16</v>
      </c>
      <c r="E130" s="8">
        <v>7</v>
      </c>
      <c r="F130" t="s">
        <v>38</v>
      </c>
      <c r="G130">
        <f>SUM(E128:E130)</f>
        <v>178</v>
      </c>
      <c r="H130" s="4">
        <f>IFERROR(E128/(E128+E130),0)</f>
        <v>0.9606741573033708</v>
      </c>
      <c r="I130" s="4">
        <f>IFERROR((E128+E129)/(G128),0)</f>
        <v>0.9606741573033708</v>
      </c>
      <c r="J130" s="4">
        <v>0.9</v>
      </c>
      <c r="K130" t="s">
        <v>13</v>
      </c>
      <c r="L130" t="s">
        <v>14</v>
      </c>
      <c r="M130">
        <f>IF(K128="Y",(E128+E130),E128)</f>
        <v>171</v>
      </c>
      <c r="N130" s="1">
        <v>45565</v>
      </c>
      <c r="O130" s="4">
        <f t="shared" ref="O130:O161" si="7">IFERROR(E130/G130,0)</f>
        <v>3.9325842696629212E-2</v>
      </c>
    </row>
    <row r="131" spans="1:16" x14ac:dyDescent="0.25">
      <c r="A131">
        <v>2023</v>
      </c>
      <c r="B131" t="s">
        <v>29</v>
      </c>
      <c r="C131" s="7" t="s">
        <v>34</v>
      </c>
      <c r="D131" t="s">
        <v>12</v>
      </c>
      <c r="E131" s="8">
        <v>5</v>
      </c>
      <c r="F131" t="s">
        <v>45</v>
      </c>
      <c r="G131">
        <f>SUM(E131:E133)</f>
        <v>6</v>
      </c>
      <c r="H131" s="4">
        <f>IFERROR(IF(OR(E131&gt;0,E133&gt;0),ROUND(E131/(E131+E133),2),""),0)</f>
        <v>0.83</v>
      </c>
      <c r="I131" s="4">
        <f>IFERROR(IF(G131&gt;0,(E131+E132)/(G131),""),0)</f>
        <v>0.83333333333333337</v>
      </c>
      <c r="J131" s="4">
        <v>0.9</v>
      </c>
      <c r="K131" t="s">
        <v>13</v>
      </c>
      <c r="L131" t="s">
        <v>18</v>
      </c>
      <c r="M131">
        <f>IF(K131="Y",(E131+E133),E131)</f>
        <v>5</v>
      </c>
      <c r="N131" s="1">
        <v>45565</v>
      </c>
      <c r="O131" s="4">
        <f t="shared" si="7"/>
        <v>0.83333333333333337</v>
      </c>
    </row>
    <row r="132" spans="1:16" x14ac:dyDescent="0.25">
      <c r="A132">
        <v>2023</v>
      </c>
      <c r="B132" t="s">
        <v>29</v>
      </c>
      <c r="C132" s="7" t="s">
        <v>34</v>
      </c>
      <c r="D132" t="s">
        <v>15</v>
      </c>
      <c r="E132" s="8">
        <v>0</v>
      </c>
      <c r="F132" t="s">
        <v>45</v>
      </c>
      <c r="G132">
        <f>SUM(E131:E133)</f>
        <v>6</v>
      </c>
      <c r="H132" s="4">
        <f>IFERROR(IF(OR(E131&gt;0,E133&gt;0),ROUND(E131/(E131+E133),2),""),0)</f>
        <v>0.83</v>
      </c>
      <c r="I132" s="4">
        <f>IFERROR(IF(G131&gt;0,(E131+E132)/(G131),""),0)</f>
        <v>0.83333333333333337</v>
      </c>
      <c r="J132" s="4">
        <v>0.9</v>
      </c>
      <c r="K132" t="s">
        <v>13</v>
      </c>
      <c r="L132" t="s">
        <v>18</v>
      </c>
      <c r="M132">
        <f>IF(K131="Y",(E131+E133),E131)</f>
        <v>5</v>
      </c>
      <c r="N132" s="1">
        <v>45565</v>
      </c>
      <c r="O132" s="4">
        <f t="shared" si="7"/>
        <v>0</v>
      </c>
    </row>
    <row r="133" spans="1:16" x14ac:dyDescent="0.25">
      <c r="A133">
        <v>2023</v>
      </c>
      <c r="B133" t="s">
        <v>29</v>
      </c>
      <c r="C133" s="7" t="s">
        <v>34</v>
      </c>
      <c r="D133" t="s">
        <v>16</v>
      </c>
      <c r="E133" s="8">
        <v>1</v>
      </c>
      <c r="F133" t="s">
        <v>45</v>
      </c>
      <c r="G133">
        <f>SUM(E131:E133)</f>
        <v>6</v>
      </c>
      <c r="H133" s="4">
        <f>IFERROR(IF(OR(E131&gt;0,E133&gt;0),ROUND(E131/(E131+E133),2),""),0)</f>
        <v>0.83</v>
      </c>
      <c r="I133" s="4">
        <f>IFERROR(IF(G131&gt;0,(E131+E132)/(G131),""),0)</f>
        <v>0.83333333333333337</v>
      </c>
      <c r="J133" s="4">
        <v>0.9</v>
      </c>
      <c r="K133" t="s">
        <v>13</v>
      </c>
      <c r="L133" t="s">
        <v>18</v>
      </c>
      <c r="M133">
        <f>IF(K131="Y",(E131+E133),E131)</f>
        <v>5</v>
      </c>
      <c r="N133" s="1">
        <v>45565</v>
      </c>
      <c r="O133" s="4">
        <f t="shared" si="7"/>
        <v>0.16666666666666666</v>
      </c>
    </row>
    <row r="134" spans="1:16" x14ac:dyDescent="0.25">
      <c r="A134">
        <v>2023</v>
      </c>
      <c r="B134" t="s">
        <v>29</v>
      </c>
      <c r="C134" s="7" t="s">
        <v>24</v>
      </c>
      <c r="D134" t="s">
        <v>12</v>
      </c>
      <c r="E134" s="8">
        <v>1224</v>
      </c>
      <c r="F134" t="s">
        <v>37</v>
      </c>
      <c r="G134">
        <f>SUM(E134:E136)</f>
        <v>1275</v>
      </c>
      <c r="H134" s="4">
        <f>IFERROR(E134/(E134+E136),0)</f>
        <v>0.96</v>
      </c>
      <c r="I134" s="4">
        <f>IFERROR((E134+E135)/(G134),0)</f>
        <v>0.96</v>
      </c>
      <c r="J134" s="4">
        <v>0.9</v>
      </c>
      <c r="K134" t="s">
        <v>13</v>
      </c>
      <c r="L134" t="s">
        <v>14</v>
      </c>
      <c r="M134">
        <f>IF(K134="Y",(E134+E136),E134)</f>
        <v>1224</v>
      </c>
      <c r="N134" s="1">
        <v>45565</v>
      </c>
      <c r="O134" s="4">
        <f t="shared" si="7"/>
        <v>0.96</v>
      </c>
    </row>
    <row r="135" spans="1:16" x14ac:dyDescent="0.25">
      <c r="A135">
        <v>2023</v>
      </c>
      <c r="B135" t="s">
        <v>29</v>
      </c>
      <c r="C135" s="7" t="s">
        <v>24</v>
      </c>
      <c r="D135" t="s">
        <v>15</v>
      </c>
      <c r="E135" s="8">
        <v>0</v>
      </c>
      <c r="F135" t="s">
        <v>37</v>
      </c>
      <c r="G135">
        <f>SUM(E134:E136)</f>
        <v>1275</v>
      </c>
      <c r="H135" s="4">
        <f>IFERROR(E134/(E134+E136),0)</f>
        <v>0.96</v>
      </c>
      <c r="I135" s="4">
        <f>IFERROR((E134+E135)/(G134),0)</f>
        <v>0.96</v>
      </c>
      <c r="J135" s="4">
        <v>0.9</v>
      </c>
      <c r="K135" t="s">
        <v>13</v>
      </c>
      <c r="L135" t="s">
        <v>14</v>
      </c>
      <c r="M135">
        <f>IF(K134="Y",(E134+E136),E134)</f>
        <v>1224</v>
      </c>
      <c r="N135" s="1">
        <v>45565</v>
      </c>
      <c r="O135" s="4">
        <f t="shared" si="7"/>
        <v>0</v>
      </c>
    </row>
    <row r="136" spans="1:16" x14ac:dyDescent="0.25">
      <c r="A136">
        <v>2023</v>
      </c>
      <c r="B136" t="s">
        <v>29</v>
      </c>
      <c r="C136" s="7" t="s">
        <v>24</v>
      </c>
      <c r="D136" t="s">
        <v>16</v>
      </c>
      <c r="E136" s="8">
        <v>51</v>
      </c>
      <c r="F136" t="s">
        <v>37</v>
      </c>
      <c r="G136">
        <f>SUM(E134:E136)</f>
        <v>1275</v>
      </c>
      <c r="H136" s="4">
        <f>IFERROR(E134/(E134+E136),0)</f>
        <v>0.96</v>
      </c>
      <c r="I136" s="4">
        <f>IFERROR((E134+E135)/(G134),0)</f>
        <v>0.96</v>
      </c>
      <c r="J136" s="4">
        <v>0.9</v>
      </c>
      <c r="K136" t="s">
        <v>13</v>
      </c>
      <c r="L136" t="s">
        <v>14</v>
      </c>
      <c r="M136">
        <f>IF(K134="Y",(E134+E136),E134)</f>
        <v>1224</v>
      </c>
      <c r="N136" s="1">
        <v>45565</v>
      </c>
      <c r="O136" s="4">
        <f t="shared" si="7"/>
        <v>0.04</v>
      </c>
    </row>
    <row r="137" spans="1:16" x14ac:dyDescent="0.25">
      <c r="A137">
        <v>2023</v>
      </c>
      <c r="B137" t="s">
        <v>29</v>
      </c>
      <c r="C137" s="7" t="s">
        <v>25</v>
      </c>
      <c r="D137" t="s">
        <v>12</v>
      </c>
      <c r="E137" s="8">
        <v>1691</v>
      </c>
      <c r="F137" t="s">
        <v>36</v>
      </c>
      <c r="G137">
        <f>SUM(E137:E139)</f>
        <v>1738</v>
      </c>
      <c r="H137" s="4">
        <f>IFERROR(E137/(E137+E139),0)</f>
        <v>0.97295742232451088</v>
      </c>
      <c r="I137" s="4">
        <f>IFERROR((E137+E138)/(G137),0)</f>
        <v>0.97295742232451088</v>
      </c>
      <c r="J137" s="4">
        <v>0.9</v>
      </c>
      <c r="K137" t="s">
        <v>13</v>
      </c>
      <c r="L137" t="s">
        <v>14</v>
      </c>
      <c r="M137">
        <f>IF(K137="Y",(E137+E139),E137)</f>
        <v>1691</v>
      </c>
      <c r="N137" s="1">
        <v>45565</v>
      </c>
      <c r="O137" s="4">
        <f t="shared" si="7"/>
        <v>0.97295742232451088</v>
      </c>
    </row>
    <row r="138" spans="1:16" x14ac:dyDescent="0.25">
      <c r="A138">
        <v>2023</v>
      </c>
      <c r="B138" t="s">
        <v>29</v>
      </c>
      <c r="C138" s="7" t="s">
        <v>25</v>
      </c>
      <c r="D138" t="s">
        <v>15</v>
      </c>
      <c r="E138" s="8">
        <v>0</v>
      </c>
      <c r="F138" t="s">
        <v>36</v>
      </c>
      <c r="G138">
        <f>SUM(E137:E139)</f>
        <v>1738</v>
      </c>
      <c r="H138" s="4">
        <f>IFERROR(E137/(E137+E139),0)</f>
        <v>0.97295742232451088</v>
      </c>
      <c r="I138" s="4">
        <f>IFERROR((E137+E138)/(G137),0)</f>
        <v>0.97295742232451088</v>
      </c>
      <c r="J138" s="4">
        <v>0.9</v>
      </c>
      <c r="K138" t="s">
        <v>13</v>
      </c>
      <c r="L138" t="s">
        <v>14</v>
      </c>
      <c r="M138">
        <f>IF(K137="Y",(E137+E139),E137)</f>
        <v>1691</v>
      </c>
      <c r="N138" s="1">
        <v>45565</v>
      </c>
      <c r="O138" s="4">
        <f t="shared" si="7"/>
        <v>0</v>
      </c>
    </row>
    <row r="139" spans="1:16" x14ac:dyDescent="0.25">
      <c r="A139">
        <v>2023</v>
      </c>
      <c r="B139" t="s">
        <v>29</v>
      </c>
      <c r="C139" s="7" t="s">
        <v>25</v>
      </c>
      <c r="D139" t="s">
        <v>16</v>
      </c>
      <c r="E139" s="8">
        <v>47</v>
      </c>
      <c r="F139" t="s">
        <v>36</v>
      </c>
      <c r="G139">
        <f>SUM(E137:E139)</f>
        <v>1738</v>
      </c>
      <c r="H139" s="4">
        <f>IFERROR(E137/(E137+E139),0)</f>
        <v>0.97295742232451088</v>
      </c>
      <c r="I139" s="4">
        <f>IFERROR((E137+E138)/(G137),0)</f>
        <v>0.97295742232451088</v>
      </c>
      <c r="J139" s="4">
        <v>0.9</v>
      </c>
      <c r="K139" t="s">
        <v>13</v>
      </c>
      <c r="L139" t="s">
        <v>14</v>
      </c>
      <c r="M139">
        <f>IF(K137="Y",(E137+E139),E137)</f>
        <v>1691</v>
      </c>
      <c r="N139" s="1">
        <v>45565</v>
      </c>
      <c r="O139" s="4">
        <f t="shared" si="7"/>
        <v>2.7042577675489069E-2</v>
      </c>
    </row>
    <row r="140" spans="1:16" x14ac:dyDescent="0.25">
      <c r="A140">
        <v>2024</v>
      </c>
      <c r="B140" t="s">
        <v>29</v>
      </c>
      <c r="C140" s="7" t="s">
        <v>30</v>
      </c>
      <c r="D140" t="s">
        <v>12</v>
      </c>
      <c r="E140" s="8">
        <v>38</v>
      </c>
      <c r="F140" t="s">
        <v>36</v>
      </c>
      <c r="G140">
        <f>SUM(E140:E142)</f>
        <v>40</v>
      </c>
      <c r="H140" s="4">
        <f>IFERROR(E140/(E140+E142),"")</f>
        <v>0.95</v>
      </c>
      <c r="I140" s="4">
        <f>IFERROR((E140+E141)/(G140),0)</f>
        <v>0.95</v>
      </c>
      <c r="J140" s="4">
        <v>0.9</v>
      </c>
      <c r="K140" t="s">
        <v>13</v>
      </c>
      <c r="L140" t="str">
        <f>IF(K140="Y",IF(AND(E140=0,E141=0,E142=0),"N/A",
IF(AND(E140=0,E141&gt;0,E142=0),"Currently Meeting, Pending",
IF(AND(E140&gt;0,E141&gt;0,H140+0.005&gt;=J140),"Currently Meeting, Pending",
IF(AND(E140&gt;0,E141&gt;=0,E142&gt;=0,H142+0.005&gt;=J142),"Will Meet Goal",
IF(AND(E140&gt;=0,E141=0,E142&gt;0,I142&lt;J142),"Will Not Meet Goal",
IF(AND(E140&gt;=0,E141&gt;0,E142&gt;0,H141&lt;J141),"Currently Not Meeting, Pending",
"ERROR")))))),
IF(AND(E140=0,E141=0,E142=0),"N/A",
IF(AND(E140=0,E141&gt;0,E142=0),"Goal Met",
IF(AND(E140&gt;0,E141&gt;0,H140+0.005&gt;=J140),"Goal Met",
IF(AND(E140&gt;0,E141&gt;=0,E142&gt;=0,H142+0.005&gt;=J142),"Goal Met",
IF(AND(E140&gt;=0,E141=0,E142&gt;0,H142&lt;J142),"Goal Not Met",
IF(AND(E140&gt;=0,E141&gt;0,E142&gt;0,H141&lt;J141),"Goal Not Met","ERROR")
))))))</f>
        <v>Goal Met</v>
      </c>
      <c r="M140">
        <f>IF(K140="Y",(E140+E142),E140)</f>
        <v>38</v>
      </c>
      <c r="N140" s="1">
        <v>45930</v>
      </c>
      <c r="O140" s="4">
        <f t="shared" si="7"/>
        <v>0.95</v>
      </c>
      <c r="P140">
        <v>45</v>
      </c>
    </row>
    <row r="141" spans="1:16" x14ac:dyDescent="0.25">
      <c r="A141">
        <v>2024</v>
      </c>
      <c r="B141" t="s">
        <v>29</v>
      </c>
      <c r="C141" s="7" t="s">
        <v>30</v>
      </c>
      <c r="D141" t="s">
        <v>15</v>
      </c>
      <c r="E141" s="8">
        <v>0</v>
      </c>
      <c r="F141" t="s">
        <v>36</v>
      </c>
      <c r="G141">
        <f>SUM(E140:E142)</f>
        <v>40</v>
      </c>
      <c r="H141" s="4">
        <f>IFERROR(E140/(E140+E142),"")</f>
        <v>0.95</v>
      </c>
      <c r="I141" s="4">
        <f>IFERROR((E140+E141)/(G140),0)</f>
        <v>0.95</v>
      </c>
      <c r="J141" s="4">
        <v>0.9</v>
      </c>
      <c r="K141" t="s">
        <v>13</v>
      </c>
      <c r="L141" t="str">
        <f>IF(K140="Y",IF(AND(E140=0,E141=0,E142=0),"N/A",
IF(AND(E140=0,E141&gt;0,E142=0),"Currently Meeting, Pending",
IF(AND(E140&gt;0,E141&gt;0,H140+0.005&gt;=J140),"Currently Meeting, Pending",
IF(AND(E140&gt;0,E141&gt;=0,E142&gt;=0,H142+0.005&gt;=J142),"Will Meet Goal",
IF(AND(E140&gt;=0,E141=0,E142&gt;0,I142&lt;J142),"Will Not Meet Goal",
IF(AND(E140&gt;=0,E141&gt;0,E142&gt;0,H141&lt;J141),"Currently Not Meeting, Pending",
"ERROR")))))),
IF(AND(E140=0,E141=0,E142=0),"N/A",
IF(AND(E140=0,E141&gt;0,E142=0),"Goal Met",
IF(AND(E140&gt;0,E141&gt;0,H140+0.005&gt;=J140),"Goal Met",
IF(AND(E140&gt;0,E141&gt;=0,E142&gt;=0,H142+0.005&gt;=J142),"Goal Met",
IF(AND(E140&gt;=0,E141=0,E142&gt;0,H142&lt;J142),"Goal Not Met",
IF(AND(E140&gt;=0,E141&gt;0,E142&gt;0,H141&lt;J141),"Goal Not Met","ERROR")
))))))</f>
        <v>Goal Met</v>
      </c>
      <c r="M141">
        <f>IF(K140="Y",(E140+E142),E140)</f>
        <v>38</v>
      </c>
      <c r="N141" s="1">
        <v>45930</v>
      </c>
      <c r="O141" s="4">
        <f t="shared" si="7"/>
        <v>0</v>
      </c>
      <c r="P141">
        <v>45</v>
      </c>
    </row>
    <row r="142" spans="1:16" x14ac:dyDescent="0.25">
      <c r="A142">
        <v>2024</v>
      </c>
      <c r="B142" t="s">
        <v>29</v>
      </c>
      <c r="C142" s="7" t="s">
        <v>30</v>
      </c>
      <c r="D142" t="s">
        <v>16</v>
      </c>
      <c r="E142" s="8">
        <v>2</v>
      </c>
      <c r="F142" t="s">
        <v>36</v>
      </c>
      <c r="G142">
        <f>SUM(E140:E142)</f>
        <v>40</v>
      </c>
      <c r="H142" s="4">
        <f>IFERROR(E140/(E140+E142),"")</f>
        <v>0.95</v>
      </c>
      <c r="I142" s="4">
        <f>IFERROR((E140+E141)/(G140),0)</f>
        <v>0.95</v>
      </c>
      <c r="J142" s="4">
        <v>0.9</v>
      </c>
      <c r="K142" t="s">
        <v>13</v>
      </c>
      <c r="L142" t="str">
        <f>IF(K140="Y",IF(AND(E140=0,E141=0,E142=0),"N/A",
IF(AND(E140=0,E141&gt;0,E142=0),"Currently Meeting, Pending",
IF(AND(E140&gt;0,E141&gt;0,H140+0.005&gt;=J140),"Currently Meeting, Pending",
IF(AND(E140&gt;0,E141&gt;=0,E142&gt;=0,H142+0.005&gt;=J142),"Will Meet Goal",
IF(AND(E140&gt;=0,E141=0,E142&gt;0,I142&lt;J142),"Will Not Meet Goal",
IF(AND(E140&gt;=0,E141&gt;0,E142&gt;0,H141&lt;J141),"Currently Not Meeting, Pending",
"ERROR")))))),
IF(AND(E140=0,E141=0,E142=0),"N/A",
IF(AND(E140=0,E141&gt;0,E142=0),"Goal Met",
IF(AND(E140&gt;0,E141&gt;0,H140+0.005&gt;=J140),"Goal Met",
IF(AND(E140&gt;0,E141&gt;=0,E142&gt;=0,H142+0.005&gt;=J142),"Goal Met",
IF(AND(E140&gt;=0,E141=0,E142&gt;0,H142&lt;J142),"Goal Not Met",
IF(AND(E140&gt;=0,E141&gt;0,E142&gt;0,H141&lt;J141),"Goal Not Met","ERROR")
))))))</f>
        <v>Goal Met</v>
      </c>
      <c r="M142">
        <f>IF(K140="Y",(E140+E142),E140)</f>
        <v>38</v>
      </c>
      <c r="N142" s="1">
        <v>45930</v>
      </c>
      <c r="O142" s="4">
        <f t="shared" si="7"/>
        <v>0.05</v>
      </c>
      <c r="P142">
        <v>45</v>
      </c>
    </row>
    <row r="143" spans="1:16" x14ac:dyDescent="0.25">
      <c r="A143">
        <v>2024</v>
      </c>
      <c r="B143" t="s">
        <v>29</v>
      </c>
      <c r="C143" s="7" t="s">
        <v>17</v>
      </c>
      <c r="D143" t="s">
        <v>12</v>
      </c>
      <c r="E143" s="8">
        <v>27</v>
      </c>
      <c r="F143" t="s">
        <v>38</v>
      </c>
      <c r="G143">
        <f>SUM(E143:E145)</f>
        <v>33</v>
      </c>
      <c r="H143" s="4">
        <f>IFERROR(E143/(E143+E145),"")</f>
        <v>0.93103448275862066</v>
      </c>
      <c r="I143" s="4">
        <f>IFERROR((E143+E144)/(G143),0)</f>
        <v>0.93939393939393945</v>
      </c>
      <c r="J143" s="4">
        <v>0.9</v>
      </c>
      <c r="K143" t="s">
        <v>13</v>
      </c>
      <c r="L143" t="s">
        <v>27</v>
      </c>
      <c r="M143">
        <f>IF(K143="Y",(E143+E145),E143)</f>
        <v>27</v>
      </c>
      <c r="N143" s="1">
        <v>45930</v>
      </c>
      <c r="O143" s="4">
        <f t="shared" si="7"/>
        <v>0.81818181818181823</v>
      </c>
      <c r="P143">
        <v>30</v>
      </c>
    </row>
    <row r="144" spans="1:16" x14ac:dyDescent="0.25">
      <c r="A144">
        <v>2024</v>
      </c>
      <c r="B144" t="s">
        <v>29</v>
      </c>
      <c r="C144" s="7" t="s">
        <v>17</v>
      </c>
      <c r="D144" t="s">
        <v>15</v>
      </c>
      <c r="E144" s="8">
        <v>4</v>
      </c>
      <c r="F144" t="s">
        <v>38</v>
      </c>
      <c r="G144">
        <f>SUM(E143:E145)</f>
        <v>33</v>
      </c>
      <c r="H144" s="4">
        <f>IFERROR(E143/(E143+E145),"")</f>
        <v>0.93103448275862066</v>
      </c>
      <c r="I144" s="4">
        <f>IFERROR((E143+E144)/(G143),0)</f>
        <v>0.93939393939393945</v>
      </c>
      <c r="J144" s="4">
        <v>0.9</v>
      </c>
      <c r="K144" t="s">
        <v>13</v>
      </c>
      <c r="L144" t="s">
        <v>27</v>
      </c>
      <c r="M144">
        <f>IF(K143="Y",(E143+E145),E143)</f>
        <v>27</v>
      </c>
      <c r="N144" s="1">
        <v>45930</v>
      </c>
      <c r="O144" s="4">
        <f t="shared" si="7"/>
        <v>0.12121212121212122</v>
      </c>
      <c r="P144">
        <v>30</v>
      </c>
    </row>
    <row r="145" spans="1:16" x14ac:dyDescent="0.25">
      <c r="A145">
        <v>2024</v>
      </c>
      <c r="B145" t="s">
        <v>29</v>
      </c>
      <c r="C145" s="7" t="s">
        <v>17</v>
      </c>
      <c r="D145" t="s">
        <v>16</v>
      </c>
      <c r="E145" s="8">
        <v>2</v>
      </c>
      <c r="F145" t="s">
        <v>38</v>
      </c>
      <c r="G145">
        <f>SUM(E143:E145)</f>
        <v>33</v>
      </c>
      <c r="H145" s="4">
        <f>IFERROR(E143/(E143+E145),"")</f>
        <v>0.93103448275862066</v>
      </c>
      <c r="I145" s="4">
        <f>IFERROR((E143+E144)/(G143),0)</f>
        <v>0.93939393939393945</v>
      </c>
      <c r="J145" s="4">
        <v>0.9</v>
      </c>
      <c r="K145" t="s">
        <v>13</v>
      </c>
      <c r="L145" t="s">
        <v>27</v>
      </c>
      <c r="M145">
        <f>IF(K143="Y",(E143+E145),E143)</f>
        <v>27</v>
      </c>
      <c r="N145" s="1">
        <v>45930</v>
      </c>
      <c r="O145" s="4">
        <f t="shared" si="7"/>
        <v>6.0606060606060608E-2</v>
      </c>
      <c r="P145">
        <v>30</v>
      </c>
    </row>
    <row r="146" spans="1:16" x14ac:dyDescent="0.25">
      <c r="A146">
        <v>2024</v>
      </c>
      <c r="B146" t="s">
        <v>29</v>
      </c>
      <c r="C146" s="7" t="s">
        <v>39</v>
      </c>
      <c r="D146" t="s">
        <v>12</v>
      </c>
      <c r="E146" s="8">
        <v>9</v>
      </c>
      <c r="F146" t="s">
        <v>36</v>
      </c>
      <c r="G146">
        <f>SUM(E146:E148)</f>
        <v>9</v>
      </c>
      <c r="H146" s="4">
        <f>IFERROR(E146/(E146+E148),"")</f>
        <v>1</v>
      </c>
      <c r="I146" s="4">
        <f>IFERROR((E146+E147)/(G146),0)</f>
        <v>1</v>
      </c>
      <c r="J146" s="4">
        <v>0.9</v>
      </c>
      <c r="K146" t="s">
        <v>13</v>
      </c>
      <c r="L146" t="str">
        <f>IF(K146="Y",IF(AND(E146=0,E147=0,E148=0),"N/A",
IF(AND(E146=0,E147&gt;0,E148=0),"Currently Meeting, Pending",
IF(AND(E146&gt;0,E147&gt;0,H146+0.005&gt;=J146),"Currently Meeting, Pending",
IF(AND(E146&gt;0,E147&gt;=0,E148&gt;=0,H148+0.005&gt;=J148),"Will Meet Goal",
IF(AND(E146&gt;=0,E147=0,E148&gt;0,I148&lt;J148),"Will Not Meet Goal",
IF(AND(E146&gt;=0,E147&gt;0,E148&gt;0,H147&lt;J147),"Currently Not Meeting, Pending",
"ERROR")))))),
IF(AND(E146=0,E147=0,E148=0),"N/A",
IF(AND(E146=0,E147&gt;0,E148=0),"Goal Met",
IF(AND(E146&gt;0,E147&gt;0,H146+0.005&gt;=J146),"Goal Met",
IF(AND(E146&gt;0,E147&gt;=0,E148&gt;=0,H148+0.005&gt;=J148),"Goal Met",
IF(AND(E146&gt;=0,E147=0,E148&gt;0,H148&lt;J148),"Goal Not Met",
IF(AND(E146&gt;=0,E147&gt;0,E148&gt;0,H147&lt;J147),"Goal Not Met","ERROR")
))))))</f>
        <v>Goal Met</v>
      </c>
      <c r="M146">
        <f>IF(K146="Y",(E146+E148),E146)</f>
        <v>9</v>
      </c>
      <c r="N146" s="1">
        <v>45930</v>
      </c>
      <c r="O146" s="4">
        <f t="shared" si="7"/>
        <v>1</v>
      </c>
      <c r="P146">
        <v>15</v>
      </c>
    </row>
    <row r="147" spans="1:16" x14ac:dyDescent="0.25">
      <c r="A147">
        <v>2024</v>
      </c>
      <c r="B147" t="s">
        <v>29</v>
      </c>
      <c r="C147" s="7" t="s">
        <v>39</v>
      </c>
      <c r="D147" t="s">
        <v>15</v>
      </c>
      <c r="E147" s="8">
        <v>0</v>
      </c>
      <c r="F147" t="s">
        <v>36</v>
      </c>
      <c r="G147">
        <f>SUM(E146:E148)</f>
        <v>9</v>
      </c>
      <c r="H147" s="4">
        <f>IFERROR(E146/(E146+E148),"")</f>
        <v>1</v>
      </c>
      <c r="I147" s="4">
        <f>IFERROR((E146+E147)/(G146),0)</f>
        <v>1</v>
      </c>
      <c r="J147" s="4">
        <v>0.9</v>
      </c>
      <c r="K147" t="s">
        <v>13</v>
      </c>
      <c r="L147" t="str">
        <f>IF(K146="Y",IF(AND(E146=0,E147=0,E148=0),"N/A",
IF(AND(E146=0,E147&gt;0,E148=0),"Currently Meeting, Pending",
IF(AND(E146&gt;0,E147&gt;0,H146+0.005&gt;=J146),"Currently Meeting, Pending",
IF(AND(E146&gt;0,E147&gt;=0,E148&gt;=0,H148+0.005&gt;=J148),"Will Meet Goal",
IF(AND(E146&gt;=0,E147=0,E148&gt;0,I148&lt;J148),"Will Not Meet Goal",
IF(AND(E146&gt;=0,E147&gt;0,E148&gt;0,H147&lt;J147),"Currently Not Meeting, Pending",
"ERROR")))))),
IF(AND(E146=0,E147=0,E148=0),"N/A",
IF(AND(E146=0,E147&gt;0,E148=0),"Goal Met",
IF(AND(E146&gt;0,E147&gt;0,H146+0.005&gt;=J146),"Goal Met",
IF(AND(E146&gt;0,E147&gt;=0,E148&gt;=0,H148+0.005&gt;=J148),"Goal Met",
IF(AND(E146&gt;=0,E147=0,E148&gt;0,H148&lt;J148),"Goal Not Met",
IF(AND(E146&gt;=0,E147&gt;0,E148&gt;0,H147&lt;J147),"Goal Not Met","ERROR")
))))))</f>
        <v>Goal Met</v>
      </c>
      <c r="M147">
        <f>IF(K146="Y",(E146+E148),E146)</f>
        <v>9</v>
      </c>
      <c r="N147" s="1">
        <v>45930</v>
      </c>
      <c r="O147" s="4">
        <f t="shared" si="7"/>
        <v>0</v>
      </c>
      <c r="P147">
        <v>15</v>
      </c>
    </row>
    <row r="148" spans="1:16" x14ac:dyDescent="0.25">
      <c r="A148">
        <v>2024</v>
      </c>
      <c r="B148" t="s">
        <v>29</v>
      </c>
      <c r="C148" s="7" t="s">
        <v>39</v>
      </c>
      <c r="D148" t="s">
        <v>16</v>
      </c>
      <c r="E148" s="8">
        <v>0</v>
      </c>
      <c r="F148" t="s">
        <v>36</v>
      </c>
      <c r="G148">
        <f>SUM(E146:E148)</f>
        <v>9</v>
      </c>
      <c r="H148" s="4">
        <f>IFERROR(E146/(E146+E148),"")</f>
        <v>1</v>
      </c>
      <c r="I148" s="4">
        <f>IFERROR((E146+E147)/(G146),0)</f>
        <v>1</v>
      </c>
      <c r="J148" s="4">
        <v>0.9</v>
      </c>
      <c r="K148" t="s">
        <v>13</v>
      </c>
      <c r="L148" t="str">
        <f>IF(K146="Y",IF(AND(E146=0,E147=0,E148=0),"N/A",
IF(AND(E146=0,E147&gt;0,E148=0),"Currently Meeting, Pending",
IF(AND(E146&gt;0,E147&gt;0,H146+0.005&gt;=J146),"Currently Meeting, Pending",
IF(AND(E146&gt;0,E147&gt;=0,E148&gt;=0,H148+0.005&gt;=J148),"Will Meet Goal",
IF(AND(E146&gt;=0,E147=0,E148&gt;0,I148&lt;J148),"Will Not Meet Goal",
IF(AND(E146&gt;=0,E147&gt;0,E148&gt;0,H147&lt;J147),"Currently Not Meeting, Pending",
"ERROR")))))),
IF(AND(E146=0,E147=0,E148=0),"N/A",
IF(AND(E146=0,E147&gt;0,E148=0),"Goal Met",
IF(AND(E146&gt;0,E147&gt;0,H146+0.005&gt;=J146),"Goal Met",
IF(AND(E146&gt;0,E147&gt;=0,E148&gt;=0,H148+0.005&gt;=J148),"Goal Met",
IF(AND(E146&gt;=0,E147=0,E148&gt;0,H148&lt;J148),"Goal Not Met",
IF(AND(E146&gt;=0,E147&gt;0,E148&gt;0,H147&lt;J147),"Goal Not Met","ERROR")
))))))</f>
        <v>Goal Met</v>
      </c>
      <c r="M148">
        <f>IF(K146="Y",(E146+E148),E146)</f>
        <v>9</v>
      </c>
      <c r="N148" s="1">
        <v>45930</v>
      </c>
      <c r="O148" s="4">
        <f t="shared" si="7"/>
        <v>0</v>
      </c>
      <c r="P148">
        <v>15</v>
      </c>
    </row>
    <row r="149" spans="1:16" x14ac:dyDescent="0.25">
      <c r="A149">
        <v>2024</v>
      </c>
      <c r="B149" t="s">
        <v>29</v>
      </c>
      <c r="C149" s="7" t="s">
        <v>40</v>
      </c>
      <c r="D149" t="s">
        <v>12</v>
      </c>
      <c r="E149" s="8">
        <v>46</v>
      </c>
      <c r="F149" t="s">
        <v>38</v>
      </c>
      <c r="G149">
        <f>SUM(E149:E151)</f>
        <v>47</v>
      </c>
      <c r="H149" s="4">
        <f>IFERROR(E149/(E149+E151),"")</f>
        <v>0.97872340425531912</v>
      </c>
      <c r="I149" s="4">
        <f>IFERROR((E149+E150)/(G149),0)</f>
        <v>0.97872340425531912</v>
      </c>
      <c r="J149" s="4">
        <v>0.9</v>
      </c>
      <c r="K149" t="s">
        <v>13</v>
      </c>
      <c r="L149" t="str">
        <f>IF(K149="Y",IF(AND(E149=0,E150=0,E151=0),"N/A",
IF(AND(E149=0,E150&gt;0,E151=0),"Currently Meeting, Pending",
IF(AND(E149&gt;0,E150&gt;0,H149+0.005&gt;=J149),"Currently Meeting, Pending",
IF(AND(E149&gt;0,E150&gt;=0,E151&gt;=0,H151+0.005&gt;=J151),"Will Meet Goal",
IF(AND(E149&gt;=0,E150=0,E151&gt;0,I151&lt;J151),"Will Not Meet Goal",
IF(AND(E149&gt;=0,E150&gt;0,E151&gt;0,H150&lt;J150),"Currently Not Meeting, Pending",
"ERROR")))))),
IF(AND(E149=0,E150=0,E151=0),"N/A",
IF(AND(E149=0,E150&gt;0,E151=0),"Goal Met",
IF(AND(E149&gt;0,E150&gt;0,H149+0.005&gt;=J149),"Goal Met",
IF(AND(E149&gt;0,E150&gt;=0,E151&gt;=0,H151+0.005&gt;=J151),"Goal Met",
IF(AND(E149&gt;=0,E150=0,E151&gt;0,H151&lt;J151),"Goal Not Met",
IF(AND(E149&gt;=0,E150&gt;0,E151&gt;0,H150&lt;J150),"Goal Not Met","ERROR")
))))))</f>
        <v>Goal Met</v>
      </c>
      <c r="M149">
        <f>IF(K149="Y",(E149+E151),E149)</f>
        <v>46</v>
      </c>
      <c r="N149" s="1">
        <v>45930</v>
      </c>
      <c r="O149" s="4">
        <f t="shared" si="7"/>
        <v>0.97872340425531912</v>
      </c>
      <c r="P149">
        <v>59</v>
      </c>
    </row>
    <row r="150" spans="1:16" x14ac:dyDescent="0.25">
      <c r="A150">
        <v>2024</v>
      </c>
      <c r="B150" t="s">
        <v>29</v>
      </c>
      <c r="C150" s="7" t="s">
        <v>40</v>
      </c>
      <c r="D150" t="s">
        <v>15</v>
      </c>
      <c r="E150" s="8">
        <v>0</v>
      </c>
      <c r="F150" t="s">
        <v>38</v>
      </c>
      <c r="G150">
        <f>SUM(E149:E151)</f>
        <v>47</v>
      </c>
      <c r="H150" s="4">
        <f>IFERROR(E149/(E149+E151),"")</f>
        <v>0.97872340425531912</v>
      </c>
      <c r="I150" s="4">
        <f>IFERROR((E149+E150)/(G149),0)</f>
        <v>0.97872340425531912</v>
      </c>
      <c r="J150" s="4">
        <v>0.9</v>
      </c>
      <c r="K150" t="s">
        <v>13</v>
      </c>
      <c r="L150" t="str">
        <f>IF(K149="Y",IF(AND(E149=0,E150=0,E151=0),"N/A",
IF(AND(E149=0,E150&gt;0,E151=0),"Currently Meeting, Pending",
IF(AND(E149&gt;0,E150&gt;0,H149+0.005&gt;=J149),"Currently Meeting, Pending",
IF(AND(E149&gt;0,E150&gt;=0,E151&gt;=0,H151+0.005&gt;=J151),"Will Meet Goal",
IF(AND(E149&gt;=0,E150=0,E151&gt;0,I151&lt;J151),"Will Not Meet Goal",
IF(AND(E149&gt;=0,E150&gt;0,E151&gt;0,H150&lt;J150),"Currently Not Meeting, Pending",
"ERROR")))))),
IF(AND(E149=0,E150=0,E151=0),"N/A",
IF(AND(E149=0,E150&gt;0,E151=0),"Goal Met",
IF(AND(E149&gt;0,E150&gt;0,H149+0.005&gt;=J149),"Goal Met",
IF(AND(E149&gt;0,E150&gt;=0,E151&gt;=0,H151+0.005&gt;=J151),"Goal Met",
IF(AND(E149&gt;=0,E150=0,E151&gt;0,H151&lt;J151),"Goal Not Met",
IF(AND(E149&gt;=0,E150&gt;0,E151&gt;0,H150&lt;J150),"Goal Not Met","ERROR")
))))))</f>
        <v>Goal Met</v>
      </c>
      <c r="M150">
        <f>IF(K149="Y",(E149+E151),E149)</f>
        <v>46</v>
      </c>
      <c r="N150" s="1">
        <v>45930</v>
      </c>
      <c r="O150" s="4">
        <f t="shared" si="7"/>
        <v>0</v>
      </c>
      <c r="P150">
        <v>59</v>
      </c>
    </row>
    <row r="151" spans="1:16" x14ac:dyDescent="0.25">
      <c r="A151">
        <v>2024</v>
      </c>
      <c r="B151" t="s">
        <v>29</v>
      </c>
      <c r="C151" s="7" t="s">
        <v>40</v>
      </c>
      <c r="D151" t="s">
        <v>16</v>
      </c>
      <c r="E151" s="8">
        <v>1</v>
      </c>
      <c r="F151" t="s">
        <v>38</v>
      </c>
      <c r="G151">
        <f>SUM(E149:E151)</f>
        <v>47</v>
      </c>
      <c r="H151" s="4">
        <f>IFERROR(E149/(E149+E151),"")</f>
        <v>0.97872340425531912</v>
      </c>
      <c r="I151" s="4">
        <f>IFERROR((E149+E150)/(G149),0)</f>
        <v>0.97872340425531912</v>
      </c>
      <c r="J151" s="4">
        <v>0.9</v>
      </c>
      <c r="K151" t="s">
        <v>13</v>
      </c>
      <c r="L151" t="str">
        <f>IF(K149="Y",IF(AND(E149=0,E150=0,E151=0),"N/A",
IF(AND(E149=0,E150&gt;0,E151=0),"Currently Meeting, Pending",
IF(AND(E149&gt;0,E150&gt;0,H149+0.005&gt;=J149),"Currently Meeting, Pending",
IF(AND(E149&gt;0,E150&gt;=0,E151&gt;=0,H151+0.005&gt;=J151),"Will Meet Goal",
IF(AND(E149&gt;=0,E150=0,E151&gt;0,I151&lt;J151),"Will Not Meet Goal",
IF(AND(E149&gt;=0,E150&gt;0,E151&gt;0,H150&lt;J150),"Currently Not Meeting, Pending",
"ERROR")))))),
IF(AND(E149=0,E150=0,E151=0),"N/A",
IF(AND(E149=0,E150&gt;0,E151=0),"Goal Met",
IF(AND(E149&gt;0,E150&gt;0,H149+0.005&gt;=J149),"Goal Met",
IF(AND(E149&gt;0,E150&gt;=0,E151&gt;=0,H151+0.005&gt;=J151),"Goal Met",
IF(AND(E149&gt;=0,E150=0,E151&gt;0,H151&lt;J151),"Goal Not Met",
IF(AND(E149&gt;=0,E150&gt;0,E151&gt;0,H150&lt;J150),"Goal Not Met","ERROR")
))))))</f>
        <v>Goal Met</v>
      </c>
      <c r="M151">
        <f>IF(K149="Y",(E149+E151),E149)</f>
        <v>46</v>
      </c>
      <c r="N151" s="1">
        <v>45930</v>
      </c>
      <c r="O151" s="4">
        <f t="shared" si="7"/>
        <v>2.1276595744680851E-2</v>
      </c>
      <c r="P151">
        <v>59</v>
      </c>
    </row>
    <row r="152" spans="1:16" x14ac:dyDescent="0.25">
      <c r="A152">
        <v>2024</v>
      </c>
      <c r="B152" t="s">
        <v>29</v>
      </c>
      <c r="C152" s="7" t="s">
        <v>32</v>
      </c>
      <c r="D152" t="s">
        <v>12</v>
      </c>
      <c r="E152" s="8">
        <v>51</v>
      </c>
      <c r="F152" t="s">
        <v>45</v>
      </c>
      <c r="G152">
        <f>SUM(E152:E154)</f>
        <v>53</v>
      </c>
      <c r="H152" s="4">
        <f>IFERROR(E152/(E152+E154),"")</f>
        <v>0.96226415094339623</v>
      </c>
      <c r="I152" s="4">
        <f>IFERROR(IF(G152&gt;0,(E152+E153)/(G152),""),0)</f>
        <v>0.96226415094339623</v>
      </c>
      <c r="J152" s="4">
        <v>0.9</v>
      </c>
      <c r="K152" t="s">
        <v>13</v>
      </c>
      <c r="L152" t="str">
        <f>IF(K152="Y",IF(AND(E152=0,E153=0,E154=0),"N/A",
IF(AND(E152=0,E153&gt;0,E154=0),"Currently Meeting, Pending",
IF(AND(E152&gt;0,E153&gt;0,H152+0.005&gt;=J152),"Currently Meeting, Pending",
IF(AND(E152&gt;0,E153&gt;=0,E154&gt;=0,H154+0.005&gt;=J154),"Will Meet Goal",
IF(AND(E152&gt;=0,E153=0,E154&gt;0,I154&lt;J154),"Will Not Meet Goal",
IF(AND(E152&gt;=0,E153&gt;0,E154&gt;0,H153&lt;J153),"Currently Not Meeting, Pending",
"ERROR")))))),
IF(AND(E152=0,E153=0,E154=0),"N/A",
IF(AND(E152=0,E153&gt;0,E154=0),"Goal Met",
IF(AND(E152&gt;0,E153&gt;0,H152+0.005&gt;=J152),"Goal Met",
IF(AND(E152&gt;0,E153&gt;=0,E154&gt;=0,H154+0.005&gt;=J154),"Goal Met",
IF(AND(E152&gt;=0,E153=0,E154&gt;0,H154&lt;J154),"Goal Not Met",
IF(AND(E152&gt;=0,E153&gt;0,E154&gt;0,H153&lt;J153),"Goal Not Met","ERROR")
))))))</f>
        <v>Goal Met</v>
      </c>
      <c r="M152">
        <f>IF(K152="Y",(E152+E154),E152)</f>
        <v>51</v>
      </c>
      <c r="N152" s="1">
        <v>45930</v>
      </c>
      <c r="O152" s="4">
        <f t="shared" si="7"/>
        <v>0.96226415094339623</v>
      </c>
    </row>
    <row r="153" spans="1:16" x14ac:dyDescent="0.25">
      <c r="A153">
        <v>2024</v>
      </c>
      <c r="B153" t="s">
        <v>29</v>
      </c>
      <c r="C153" s="7" t="s">
        <v>32</v>
      </c>
      <c r="D153" t="s">
        <v>15</v>
      </c>
      <c r="E153" s="8">
        <v>0</v>
      </c>
      <c r="F153" t="s">
        <v>45</v>
      </c>
      <c r="G153">
        <f>SUM(E152:E154)</f>
        <v>53</v>
      </c>
      <c r="H153" s="4">
        <f>IFERROR(E152/(E152+E154),"")</f>
        <v>0.96226415094339623</v>
      </c>
      <c r="I153" s="4">
        <f>IFERROR(IF(G152&gt;0,(E152+E153)/(G152),""),0)</f>
        <v>0.96226415094339623</v>
      </c>
      <c r="J153" s="4">
        <v>0.9</v>
      </c>
      <c r="K153" t="s">
        <v>13</v>
      </c>
      <c r="L153" t="str">
        <f>IF(K152="Y",IF(AND(E152=0,E153=0,E154=0),"N/A",
IF(AND(E152=0,E153&gt;0,E154=0),"Currently Meeting, Pending",
IF(AND(E152&gt;0,E153&gt;0,H152+0.005&gt;=J152),"Currently Meeting, Pending",
IF(AND(E152&gt;0,E153&gt;=0,E154&gt;=0,H154+0.005&gt;=J154),"Will Meet Goal",
IF(AND(E152&gt;=0,E153=0,E154&gt;0,I154&lt;J154),"Will Not Meet Goal",
IF(AND(E152&gt;=0,E153&gt;0,E154&gt;0,H153&lt;J153),"Currently Not Meeting, Pending",
"ERROR")))))),
IF(AND(E152=0,E153=0,E154=0),"N/A",
IF(AND(E152=0,E153&gt;0,E154=0),"Goal Met",
IF(AND(E152&gt;0,E153&gt;0,H152+0.005&gt;=J152),"Goal Met",
IF(AND(E152&gt;0,E153&gt;=0,E154&gt;=0,H154+0.005&gt;=J154),"Goal Met",
IF(AND(E152&gt;=0,E153=0,E154&gt;0,H154&lt;J154),"Goal Not Met",
IF(AND(E152&gt;=0,E153&gt;0,E154&gt;0,H153&lt;J153),"Goal Not Met","ERROR")
))))))</f>
        <v>Goal Met</v>
      </c>
      <c r="M153">
        <f>IF(K152="Y",(E152+E154),E152)</f>
        <v>51</v>
      </c>
      <c r="N153" s="1">
        <v>45930</v>
      </c>
      <c r="O153" s="4">
        <f t="shared" si="7"/>
        <v>0</v>
      </c>
    </row>
    <row r="154" spans="1:16" x14ac:dyDescent="0.25">
      <c r="A154">
        <v>2024</v>
      </c>
      <c r="B154" t="s">
        <v>29</v>
      </c>
      <c r="C154" s="7" t="s">
        <v>32</v>
      </c>
      <c r="D154" t="s">
        <v>16</v>
      </c>
      <c r="E154" s="8">
        <v>2</v>
      </c>
      <c r="F154" t="s">
        <v>45</v>
      </c>
      <c r="G154">
        <f>SUM(E152:E154)</f>
        <v>53</v>
      </c>
      <c r="H154" s="4">
        <f>IFERROR(E152/(E152+E154),"")</f>
        <v>0.96226415094339623</v>
      </c>
      <c r="I154" s="4">
        <f>IFERROR(IF(G152&gt;0,(E152+E153)/(G152),""),0)</f>
        <v>0.96226415094339623</v>
      </c>
      <c r="J154" s="4">
        <v>0.9</v>
      </c>
      <c r="K154" t="s">
        <v>13</v>
      </c>
      <c r="L154" t="str">
        <f>IF(K152="Y",IF(AND(E152=0,E153=0,E154=0),"N/A",
IF(AND(E152=0,E153&gt;0,E154=0),"Currently Meeting, Pending",
IF(AND(E152&gt;0,E153&gt;0,H152+0.005&gt;=J152),"Currently Meeting, Pending",
IF(AND(E152&gt;0,E153&gt;=0,E154&gt;=0,H154+0.005&gt;=J154),"Will Meet Goal",
IF(AND(E152&gt;=0,E153=0,E154&gt;0,I154&lt;J154),"Will Not Meet Goal",
IF(AND(E152&gt;=0,E153&gt;0,E154&gt;0,H153&lt;J153),"Currently Not Meeting, Pending",
"ERROR")))))),
IF(AND(E152=0,E153=0,E154=0),"N/A",
IF(AND(E152=0,E153&gt;0,E154=0),"Goal Met",
IF(AND(E152&gt;0,E153&gt;0,H152+0.005&gt;=J152),"Goal Met",
IF(AND(E152&gt;0,E153&gt;=0,E154&gt;=0,H154+0.005&gt;=J154),"Goal Met",
IF(AND(E152&gt;=0,E153=0,E154&gt;0,H154&lt;J154),"Goal Not Met",
IF(AND(E152&gt;=0,E153&gt;0,E154&gt;0,H153&lt;J153),"Goal Not Met","ERROR")
))))))</f>
        <v>Goal Met</v>
      </c>
      <c r="M154">
        <f>IF(K152="Y",(E152+E154),E152)</f>
        <v>51</v>
      </c>
      <c r="N154" s="1">
        <v>45930</v>
      </c>
      <c r="O154" s="4">
        <f t="shared" si="7"/>
        <v>3.7735849056603772E-2</v>
      </c>
    </row>
    <row r="155" spans="1:16" x14ac:dyDescent="0.25">
      <c r="A155">
        <v>2024</v>
      </c>
      <c r="B155" t="s">
        <v>29</v>
      </c>
      <c r="C155" s="7" t="s">
        <v>31</v>
      </c>
      <c r="D155" t="s">
        <v>12</v>
      </c>
      <c r="E155" s="8">
        <v>86</v>
      </c>
      <c r="F155" t="s">
        <v>36</v>
      </c>
      <c r="G155">
        <f>SUM(E155:E157)</f>
        <v>90</v>
      </c>
      <c r="H155" s="4">
        <f>IFERROR(E155/(E155+E157),"")</f>
        <v>0.9555555555555556</v>
      </c>
      <c r="I155" s="4">
        <f>IFERROR((E155+E156)/(G155),0)</f>
        <v>0.9555555555555556</v>
      </c>
      <c r="J155" s="4">
        <v>0.9</v>
      </c>
      <c r="K155" t="s">
        <v>13</v>
      </c>
      <c r="L155" t="str">
        <f>IF(K155="Y",IF(AND(E155=0,E156=0,E157=0),"N/A",
IF(AND(E155=0,E156&gt;0,E157=0),"Currently Meeting, Pending",
IF(AND(E155&gt;0,E156&gt;0,H155+0.005&gt;=J155),"Currently Meeting, Pending",
IF(AND(E155&gt;0,E156&gt;=0,E157&gt;=0,H157+0.005&gt;=J157),"Will Meet Goal",
IF(AND(E155&gt;=0,E156=0,E157&gt;0,I157&lt;J157),"Will Not Meet Goal",
IF(AND(E155&gt;=0,E156&gt;0,E157&gt;0,H156&lt;J156),"Currently Not Meeting, Pending",
"ERROR")))))),
IF(AND(E155=0,E156=0,E157=0),"N/A",
IF(AND(E155=0,E156&gt;0,E157=0),"Goal Met",
IF(AND(E155&gt;0,E156&gt;0,H155+0.005&gt;=J155),"Goal Met",
IF(AND(E155&gt;0,E156&gt;=0,E157&gt;=0,H157+0.005&gt;=J157),"Goal Met",
IF(AND(E155&gt;=0,E156=0,E157&gt;0,H157&lt;J157),"Goal Not Met",
IF(AND(E155&gt;=0,E156&gt;0,E157&gt;0,H156&lt;J156),"Goal Not Met","ERROR")
))))))</f>
        <v>Goal Met</v>
      </c>
      <c r="M155">
        <f>IF(K155="Y",(E155+E157),E155)</f>
        <v>86</v>
      </c>
      <c r="N155" s="1">
        <v>45930</v>
      </c>
      <c r="O155" s="4">
        <f t="shared" si="7"/>
        <v>0.9555555555555556</v>
      </c>
      <c r="P155">
        <v>89</v>
      </c>
    </row>
    <row r="156" spans="1:16" x14ac:dyDescent="0.25">
      <c r="A156">
        <v>2024</v>
      </c>
      <c r="B156" t="s">
        <v>29</v>
      </c>
      <c r="C156" s="7" t="s">
        <v>31</v>
      </c>
      <c r="D156" t="s">
        <v>15</v>
      </c>
      <c r="E156" s="8">
        <v>0</v>
      </c>
      <c r="F156" t="s">
        <v>36</v>
      </c>
      <c r="G156">
        <f>SUM(E155:E157)</f>
        <v>90</v>
      </c>
      <c r="H156" s="4">
        <f>IFERROR(E155/(E155+E157),"")</f>
        <v>0.9555555555555556</v>
      </c>
      <c r="I156" s="4">
        <f>IFERROR((E155+E156)/(G155),0)</f>
        <v>0.9555555555555556</v>
      </c>
      <c r="J156" s="4">
        <v>0.9</v>
      </c>
      <c r="K156" t="s">
        <v>13</v>
      </c>
      <c r="L156" t="str">
        <f>IF(K155="Y",IF(AND(E155=0,E156=0,E157=0),"N/A",
IF(AND(E155=0,E156&gt;0,E157=0),"Currently Meeting, Pending",
IF(AND(E155&gt;0,E156&gt;0,H155+0.005&gt;=J155),"Currently Meeting, Pending",
IF(AND(E155&gt;0,E156&gt;=0,E157&gt;=0,H157+0.005&gt;=J157),"Will Meet Goal",
IF(AND(E155&gt;=0,E156=0,E157&gt;0,I157&lt;J157),"Will Not Meet Goal",
IF(AND(E155&gt;=0,E156&gt;0,E157&gt;0,H156&lt;J156),"Currently Not Meeting, Pending",
"ERROR")))))),
IF(AND(E155=0,E156=0,E157=0),"N/A",
IF(AND(E155=0,E156&gt;0,E157=0),"Goal Met",
IF(AND(E155&gt;0,E156&gt;0,H155+0.005&gt;=J155),"Goal Met",
IF(AND(E155&gt;0,E156&gt;=0,E157&gt;=0,H157+0.005&gt;=J157),"Goal Met",
IF(AND(E155&gt;=0,E156=0,E157&gt;0,H157&lt;J157),"Goal Not Met",
IF(AND(E155&gt;=0,E156&gt;0,E157&gt;0,H156&lt;J156),"Goal Not Met","ERROR")
))))))</f>
        <v>Goal Met</v>
      </c>
      <c r="M156">
        <f>IF(K155="Y",(E155+E157),E155)</f>
        <v>86</v>
      </c>
      <c r="N156" s="1">
        <v>45930</v>
      </c>
      <c r="O156" s="4">
        <f t="shared" si="7"/>
        <v>0</v>
      </c>
      <c r="P156">
        <v>89</v>
      </c>
    </row>
    <row r="157" spans="1:16" x14ac:dyDescent="0.25">
      <c r="A157">
        <v>2024</v>
      </c>
      <c r="B157" t="s">
        <v>29</v>
      </c>
      <c r="C157" s="7" t="s">
        <v>31</v>
      </c>
      <c r="D157" t="s">
        <v>16</v>
      </c>
      <c r="E157" s="8">
        <v>4</v>
      </c>
      <c r="F157" t="s">
        <v>36</v>
      </c>
      <c r="G157">
        <f>SUM(E155:E157)</f>
        <v>90</v>
      </c>
      <c r="H157" s="4">
        <f>IFERROR(E155/(E155+E157),"")</f>
        <v>0.9555555555555556</v>
      </c>
      <c r="I157" s="4">
        <f>IFERROR((E155+E156)/(G155),0)</f>
        <v>0.9555555555555556</v>
      </c>
      <c r="J157" s="4">
        <v>0.9</v>
      </c>
      <c r="K157" t="s">
        <v>13</v>
      </c>
      <c r="L157" t="str">
        <f>IF(K155="Y",IF(AND(E155=0,E156=0,E157=0),"N/A",
IF(AND(E155=0,E156&gt;0,E157=0),"Currently Meeting, Pending",
IF(AND(E155&gt;0,E156&gt;0,H155+0.005&gt;=J155),"Currently Meeting, Pending",
IF(AND(E155&gt;0,E156&gt;=0,E157&gt;=0,H157+0.005&gt;=J157),"Will Meet Goal",
IF(AND(E155&gt;=0,E156=0,E157&gt;0,I157&lt;J157),"Will Not Meet Goal",
IF(AND(E155&gt;=0,E156&gt;0,E157&gt;0,H156&lt;J156),"Currently Not Meeting, Pending",
"ERROR")))))),
IF(AND(E155=0,E156=0,E157=0),"N/A",
IF(AND(E155=0,E156&gt;0,E157=0),"Goal Met",
IF(AND(E155&gt;0,E156&gt;0,H155+0.005&gt;=J155),"Goal Met",
IF(AND(E155&gt;0,E156&gt;=0,E157&gt;=0,H157+0.005&gt;=J157),"Goal Met",
IF(AND(E155&gt;=0,E156=0,E157&gt;0,H157&lt;J157),"Goal Not Met",
IF(AND(E155&gt;=0,E156&gt;0,E157&gt;0,H156&lt;J156),"Goal Not Met","ERROR")
))))))</f>
        <v>Goal Met</v>
      </c>
      <c r="M157">
        <f>IF(K155="Y",(E155+E157),E155)</f>
        <v>86</v>
      </c>
      <c r="N157" s="1">
        <v>45930</v>
      </c>
      <c r="O157" s="4">
        <f t="shared" si="7"/>
        <v>4.4444444444444446E-2</v>
      </c>
      <c r="P157">
        <v>89</v>
      </c>
    </row>
    <row r="158" spans="1:16" x14ac:dyDescent="0.25">
      <c r="A158">
        <v>2024</v>
      </c>
      <c r="B158" t="s">
        <v>29</v>
      </c>
      <c r="C158" s="7" t="s">
        <v>21</v>
      </c>
      <c r="D158" t="s">
        <v>12</v>
      </c>
      <c r="E158" s="8">
        <v>197</v>
      </c>
      <c r="F158" t="s">
        <v>38</v>
      </c>
      <c r="G158">
        <f>SUM(E158:E160)</f>
        <v>207</v>
      </c>
      <c r="H158" s="4">
        <f>IFERROR(E158/(E158+E160),"")</f>
        <v>0.95169082125603865</v>
      </c>
      <c r="I158" s="4">
        <f>IFERROR((E158+E159)/(G158),0)</f>
        <v>0.95169082125603865</v>
      </c>
      <c r="J158" s="4">
        <v>0.9</v>
      </c>
      <c r="K158" t="s">
        <v>13</v>
      </c>
      <c r="L158" t="str">
        <f>IF(K158="Y",IF(AND(E158=0,E159=0,E160=0),"N/A",
IF(AND(E158=0,E159&gt;0,E160=0),"Currently Meeting, Pending",
IF(AND(E158&gt;0,E159&gt;0,H158+0.005&gt;=J158),"Currently Meeting, Pending",
IF(AND(E158&gt;0,E159&gt;=0,E160&gt;=0,H160+0.005&gt;=J160),"Will Meet Goal",
IF(AND(E158&gt;=0,E159=0,E160&gt;0,I160&lt;J160),"Will Not Meet Goal",
IF(AND(E158&gt;=0,E159&gt;0,E160&gt;0,H159&lt;J159),"Currently Not Meeting, Pending",
"ERROR")))))),
IF(AND(E158=0,E159=0,E160=0),"N/A",
IF(AND(E158=0,E159&gt;0,E160=0),"Goal Met",
IF(AND(E158&gt;0,E159&gt;0,H158+0.005&gt;=J158),"Goal Met",
IF(AND(E158&gt;0,E159&gt;=0,E160&gt;=0,H160+0.005&gt;=J160),"Goal Met",
IF(AND(E158&gt;=0,E159=0,E160&gt;0,H160&lt;J160),"Goal Not Met",
IF(AND(E158&gt;=0,E159&gt;0,E160&gt;0,H159&lt;J159),"Goal Not Met","ERROR")
))))))</f>
        <v>Goal Met</v>
      </c>
      <c r="M158">
        <f>IF(K158="Y",(E158+E160),E158)</f>
        <v>197</v>
      </c>
      <c r="N158" s="1">
        <v>45930</v>
      </c>
      <c r="O158" s="4">
        <f t="shared" si="7"/>
        <v>0.95169082125603865</v>
      </c>
      <c r="P158">
        <v>185</v>
      </c>
    </row>
    <row r="159" spans="1:16" x14ac:dyDescent="0.25">
      <c r="A159">
        <v>2024</v>
      </c>
      <c r="B159" t="s">
        <v>29</v>
      </c>
      <c r="C159" s="7" t="s">
        <v>21</v>
      </c>
      <c r="D159" t="s">
        <v>15</v>
      </c>
      <c r="E159" s="8">
        <v>0</v>
      </c>
      <c r="F159" t="s">
        <v>38</v>
      </c>
      <c r="G159">
        <f>SUM(E158:E160)</f>
        <v>207</v>
      </c>
      <c r="H159" s="4">
        <f>IFERROR(E158/(E158+E160),"")</f>
        <v>0.95169082125603865</v>
      </c>
      <c r="I159" s="4">
        <f>IFERROR((E158+E159)/(G158),0)</f>
        <v>0.95169082125603865</v>
      </c>
      <c r="J159" s="4">
        <v>0.9</v>
      </c>
      <c r="K159" t="s">
        <v>13</v>
      </c>
      <c r="L159" t="str">
        <f>IF(K158="Y",IF(AND(E158=0,E159=0,E160=0),"N/A",
IF(AND(E158=0,E159&gt;0,E160=0),"Currently Meeting, Pending",
IF(AND(E158&gt;0,E159&gt;0,H158+0.005&gt;=J158),"Currently Meeting, Pending",
IF(AND(E158&gt;0,E159&gt;=0,E160&gt;=0,H160+0.005&gt;=J160),"Will Meet Goal",
IF(AND(E158&gt;=0,E159=0,E160&gt;0,I160&lt;J160),"Will Not Meet Goal",
IF(AND(E158&gt;=0,E159&gt;0,E160&gt;0,H159&lt;J159),"Currently Not Meeting, Pending",
"ERROR")))))),
IF(AND(E158=0,E159=0,E160=0),"N/A",
IF(AND(E158=0,E159&gt;0,E160=0),"Goal Met",
IF(AND(E158&gt;0,E159&gt;0,H158+0.005&gt;=J158),"Goal Met",
IF(AND(E158&gt;0,E159&gt;=0,E160&gt;=0,H160+0.005&gt;=J160),"Goal Met",
IF(AND(E158&gt;=0,E159=0,E160&gt;0,H160&lt;J160),"Goal Not Met",
IF(AND(E158&gt;=0,E159&gt;0,E160&gt;0,H159&lt;J159),"Goal Not Met","ERROR")
))))))</f>
        <v>Goal Met</v>
      </c>
      <c r="M159">
        <f>IF(K158="Y",(E158+E160),E158)</f>
        <v>197</v>
      </c>
      <c r="N159" s="1">
        <v>45930</v>
      </c>
      <c r="O159" s="4">
        <f t="shared" si="7"/>
        <v>0</v>
      </c>
      <c r="P159">
        <v>185</v>
      </c>
    </row>
    <row r="160" spans="1:16" x14ac:dyDescent="0.25">
      <c r="A160">
        <v>2024</v>
      </c>
      <c r="B160" t="s">
        <v>29</v>
      </c>
      <c r="C160" s="7" t="s">
        <v>21</v>
      </c>
      <c r="D160" t="s">
        <v>16</v>
      </c>
      <c r="E160" s="8">
        <v>10</v>
      </c>
      <c r="F160" t="s">
        <v>38</v>
      </c>
      <c r="G160">
        <f>SUM(E158:E160)</f>
        <v>207</v>
      </c>
      <c r="H160" s="4">
        <f>IFERROR(E158/(E158+E160),"")</f>
        <v>0.95169082125603865</v>
      </c>
      <c r="I160" s="4">
        <f>IFERROR((E158+E159)/(G158),0)</f>
        <v>0.95169082125603865</v>
      </c>
      <c r="J160" s="4">
        <v>0.9</v>
      </c>
      <c r="K160" t="s">
        <v>13</v>
      </c>
      <c r="L160" t="str">
        <f>IF(K158="Y",IF(AND(E158=0,E159=0,E160=0),"N/A",
IF(AND(E158=0,E159&gt;0,E160=0),"Currently Meeting, Pending",
IF(AND(E158&gt;0,E159&gt;0,H158+0.005&gt;=J158),"Currently Meeting, Pending",
IF(AND(E158&gt;0,E159&gt;=0,E160&gt;=0,H160+0.005&gt;=J160),"Will Meet Goal",
IF(AND(E158&gt;=0,E159=0,E160&gt;0,I160&lt;J160),"Will Not Meet Goal",
IF(AND(E158&gt;=0,E159&gt;0,E160&gt;0,H159&lt;J159),"Currently Not Meeting, Pending",
"ERROR")))))),
IF(AND(E158=0,E159=0,E160=0),"N/A",
IF(AND(E158=0,E159&gt;0,E160=0),"Goal Met",
IF(AND(E158&gt;0,E159&gt;0,H158+0.005&gt;=J158),"Goal Met",
IF(AND(E158&gt;0,E159&gt;=0,E160&gt;=0,H160+0.005&gt;=J160),"Goal Met",
IF(AND(E158&gt;=0,E159=0,E160&gt;0,H160&lt;J160),"Goal Not Met",
IF(AND(E158&gt;=0,E159&gt;0,E160&gt;0,H159&lt;J159),"Goal Not Met","ERROR")
))))))</f>
        <v>Goal Met</v>
      </c>
      <c r="M160">
        <f>IF(K158="Y",(E158+E160),E158)</f>
        <v>197</v>
      </c>
      <c r="N160" s="1">
        <v>45930</v>
      </c>
      <c r="O160" s="4">
        <f t="shared" si="7"/>
        <v>4.8309178743961352E-2</v>
      </c>
      <c r="P160">
        <v>185</v>
      </c>
    </row>
    <row r="161" spans="1:17" x14ac:dyDescent="0.25">
      <c r="A161">
        <v>2024</v>
      </c>
      <c r="B161" t="s">
        <v>29</v>
      </c>
      <c r="C161" s="7" t="s">
        <v>34</v>
      </c>
      <c r="D161" t="s">
        <v>12</v>
      </c>
      <c r="E161" s="8">
        <v>9</v>
      </c>
      <c r="F161" t="s">
        <v>45</v>
      </c>
      <c r="G161">
        <f>SUM(E161:E163)</f>
        <v>9</v>
      </c>
      <c r="H161" s="4">
        <f>IFERROR(E161/(E161+E163),"")</f>
        <v>1</v>
      </c>
      <c r="I161" s="4">
        <f>IFERROR(IF(G161&gt;0,(E161+E162)/(G161),""),0)</f>
        <v>1</v>
      </c>
      <c r="J161" s="4">
        <v>0.9</v>
      </c>
      <c r="K161" t="s">
        <v>13</v>
      </c>
      <c r="L161" t="str">
        <f>IF(K161="Y",IF(AND(E161=0,E162=0,E163=0),"N/A",
IF(AND(E161=0,E162&gt;0,E163=0),"Currently Meeting, Pending",
IF(AND(E161&gt;0,E162&gt;0,H161+0.005&gt;=J161),"Currently Meeting, Pending",
IF(AND(E161&gt;0,E162&gt;=0,E163&gt;=0,H163+0.005&gt;=J163),"Will Meet Goal",
IF(AND(E161&gt;=0,E162=0,E163&gt;0,I163&lt;J163),"Will Not Meet Goal",
IF(AND(E161&gt;=0,E162&gt;0,E163&gt;0,H162&lt;J162),"Currently Not Meeting, Pending",
"ERROR")))))),
IF(AND(E161=0,E162=0,E163=0),"N/A",
IF(AND(E161=0,E162&gt;0,E163=0),"Goal Met",
IF(AND(E161&gt;0,E162&gt;0,H161+0.005&gt;=J161),"Goal Met",
IF(AND(E161&gt;0,E162&gt;=0,E163&gt;=0,H163+0.005&gt;=J163),"Goal Met",
IF(AND(E161&gt;=0,E162=0,E163&gt;0,H163&lt;J163),"Goal Not Met",
IF(AND(E161&gt;=0,E162&gt;0,E163&gt;0,H162&lt;J162),"Goal Not Met","ERROR")
))))))</f>
        <v>Goal Met</v>
      </c>
      <c r="M161">
        <f>IF(K161="Y",(E161+E163),E161)</f>
        <v>9</v>
      </c>
      <c r="N161" s="1">
        <v>45930</v>
      </c>
      <c r="O161" s="4">
        <f t="shared" si="7"/>
        <v>1</v>
      </c>
      <c r="P161" t="s">
        <v>41</v>
      </c>
    </row>
    <row r="162" spans="1:17" x14ac:dyDescent="0.25">
      <c r="A162">
        <v>2024</v>
      </c>
      <c r="B162" t="s">
        <v>29</v>
      </c>
      <c r="C162" s="7" t="s">
        <v>34</v>
      </c>
      <c r="D162" t="s">
        <v>15</v>
      </c>
      <c r="E162" s="8">
        <v>0</v>
      </c>
      <c r="F162" t="s">
        <v>45</v>
      </c>
      <c r="G162">
        <f>SUM(E161:E163)</f>
        <v>9</v>
      </c>
      <c r="H162" s="4">
        <f>IFERROR(E161/(E161+E163),"")</f>
        <v>1</v>
      </c>
      <c r="I162" s="4">
        <f>IFERROR(IF(G161&gt;0,(E161+E162)/(G161),""),0)</f>
        <v>1</v>
      </c>
      <c r="J162" s="4">
        <v>0.9</v>
      </c>
      <c r="K162" t="s">
        <v>13</v>
      </c>
      <c r="L162" t="str">
        <f>IF(K161="Y",IF(AND(E161=0,E162=0,E163=0),"N/A",
IF(AND(E161=0,E162&gt;0,E163=0),"Currently Meeting, Pending",
IF(AND(E161&gt;0,E162&gt;0,H161+0.005&gt;=J161),"Currently Meeting, Pending",
IF(AND(E161&gt;0,E162&gt;=0,E163&gt;=0,H163+0.005&gt;=J163),"Will Meet Goal",
IF(AND(E161&gt;=0,E162=0,E163&gt;0,I163&lt;J163),"Will Not Meet Goal",
IF(AND(E161&gt;=0,E162&gt;0,E163&gt;0,H162&lt;J162),"Currently Not Meeting, Pending",
"ERROR")))))),
IF(AND(E161=0,E162=0,E163=0),"N/A",
IF(AND(E161=0,E162&gt;0,E163=0),"Goal Met",
IF(AND(E161&gt;0,E162&gt;0,H161+0.005&gt;=J161),"Goal Met",
IF(AND(E161&gt;0,E162&gt;=0,E163&gt;=0,H163+0.005&gt;=J163),"Goal Met",
IF(AND(E161&gt;=0,E162=0,E163&gt;0,H163&lt;J163),"Goal Not Met",
IF(AND(E161&gt;=0,E162&gt;0,E163&gt;0,H162&lt;J162),"Goal Not Met","ERROR")
))))))</f>
        <v>Goal Met</v>
      </c>
      <c r="M162">
        <f>IF(K161="Y",(E161+E163),E161)</f>
        <v>9</v>
      </c>
      <c r="N162" s="1">
        <v>45930</v>
      </c>
      <c r="O162" s="4">
        <f t="shared" ref="O162:O193" si="8">IFERROR(E162/G162,0)</f>
        <v>0</v>
      </c>
      <c r="P162" t="s">
        <v>41</v>
      </c>
    </row>
    <row r="163" spans="1:17" x14ac:dyDescent="0.25">
      <c r="A163">
        <v>2024</v>
      </c>
      <c r="B163" t="s">
        <v>29</v>
      </c>
      <c r="C163" s="7" t="s">
        <v>34</v>
      </c>
      <c r="D163" t="s">
        <v>16</v>
      </c>
      <c r="E163" s="8">
        <v>0</v>
      </c>
      <c r="F163" t="s">
        <v>45</v>
      </c>
      <c r="G163">
        <f>SUM(E161:E163)</f>
        <v>9</v>
      </c>
      <c r="H163" s="4">
        <f>IFERROR(E161/(E161+E163),"")</f>
        <v>1</v>
      </c>
      <c r="I163" s="4">
        <f>IFERROR(IF(G161&gt;0,(E161+E162)/(G161),""),0)</f>
        <v>1</v>
      </c>
      <c r="J163" s="4">
        <v>0.9</v>
      </c>
      <c r="K163" t="s">
        <v>13</v>
      </c>
      <c r="L163" t="str">
        <f>IF(K161="Y",IF(AND(E161=0,E162=0,E163=0),"N/A",
IF(AND(E161=0,E162&gt;0,E163=0),"Currently Meeting, Pending",
IF(AND(E161&gt;0,E162&gt;0,H161+0.005&gt;=J161),"Currently Meeting, Pending",
IF(AND(E161&gt;0,E162&gt;=0,E163&gt;=0,H163+0.005&gt;=J163),"Will Meet Goal",
IF(AND(E161&gt;=0,E162=0,E163&gt;0,I163&lt;J163),"Will Not Meet Goal",
IF(AND(E161&gt;=0,E162&gt;0,E163&gt;0,H162&lt;J162),"Currently Not Meeting, Pending",
"ERROR")))))),
IF(AND(E161=0,E162=0,E163=0),"N/A",
IF(AND(E161=0,E162&gt;0,E163=0),"Goal Met",
IF(AND(E161&gt;0,E162&gt;0,H161+0.005&gt;=J161),"Goal Met",
IF(AND(E161&gt;0,E162&gt;=0,E163&gt;=0,H163+0.005&gt;=J163),"Goal Met",
IF(AND(E161&gt;=0,E162=0,E163&gt;0,H163&lt;J163),"Goal Not Met",
IF(AND(E161&gt;=0,E162&gt;0,E163&gt;0,H162&lt;J162),"Goal Not Met","ERROR")
))))))</f>
        <v>Goal Met</v>
      </c>
      <c r="M163">
        <f>IF(K161="Y",(E161+E163),E161)</f>
        <v>9</v>
      </c>
      <c r="N163" s="1">
        <v>45930</v>
      </c>
      <c r="O163" s="4">
        <f t="shared" si="8"/>
        <v>0</v>
      </c>
      <c r="P163" t="s">
        <v>41</v>
      </c>
    </row>
    <row r="164" spans="1:17" x14ac:dyDescent="0.25">
      <c r="A164">
        <v>2024</v>
      </c>
      <c r="B164" t="s">
        <v>29</v>
      </c>
      <c r="C164" s="7" t="s">
        <v>24</v>
      </c>
      <c r="D164" t="s">
        <v>12</v>
      </c>
      <c r="E164" s="8">
        <v>1363</v>
      </c>
      <c r="F164" t="s">
        <v>37</v>
      </c>
      <c r="G164">
        <f>SUM(E164:E166)</f>
        <v>1411</v>
      </c>
      <c r="H164" s="4">
        <f>IFERROR(E164/(E164+E166),"")</f>
        <v>0.96598157335223245</v>
      </c>
      <c r="I164" s="4">
        <f>IFERROR((E164+E165)/(G164),0)</f>
        <v>0.96598157335223245</v>
      </c>
      <c r="J164" s="4">
        <v>0.9</v>
      </c>
      <c r="K164" t="s">
        <v>13</v>
      </c>
      <c r="L164" t="str">
        <f>IF(K164="Y",IF(AND(E164=0,E165=0,E166=0),"N/A",
IF(AND(E164=0,E165&gt;0,E166=0),"Currently Meeting, Pending",
IF(AND(E164&gt;0,E165&gt;0,H164+0.005&gt;=J164),"Currently Meeting, Pending",
IF(AND(E164&gt;0,E165&gt;=0,E166&gt;=0,H166+0.005&gt;=J166),"Will Meet Goal",
IF(AND(E164&gt;=0,E165=0,E166&gt;0,I166&lt;J166),"Will Not Meet Goal",
IF(AND(E164&gt;=0,E165&gt;0,E166&gt;0,H165&lt;J165),"Currently Not Meeting, Pending",
"ERROR")))))),
IF(AND(E164=0,E165=0,E166=0),"N/A",
IF(AND(E164=0,E165&gt;0,E166=0),"Goal Met",
IF(AND(E164&gt;0,E165&gt;0,H164+0.005&gt;=J164),"Goal Met",
IF(AND(E164&gt;0,E165&gt;=0,E166&gt;=0,H166+0.005&gt;=J166),"Goal Met",
IF(AND(E164&gt;=0,E165=0,E166&gt;0,H166&lt;J166),"Goal Not Met",
IF(AND(E164&gt;=0,E165&gt;0,E166&gt;0,H165&lt;J165),"Goal Not Met","ERROR")
))))))</f>
        <v>Goal Met</v>
      </c>
      <c r="M164">
        <f>IF(K164="Y",(E164+E166),E164)</f>
        <v>1363</v>
      </c>
      <c r="N164" s="1">
        <v>45930</v>
      </c>
      <c r="O164" s="4">
        <f t="shared" si="8"/>
        <v>0.96598157335223245</v>
      </c>
      <c r="P164">
        <v>1250</v>
      </c>
    </row>
    <row r="165" spans="1:17" x14ac:dyDescent="0.25">
      <c r="A165">
        <v>2024</v>
      </c>
      <c r="B165" t="s">
        <v>29</v>
      </c>
      <c r="C165" s="7" t="s">
        <v>24</v>
      </c>
      <c r="D165" t="s">
        <v>15</v>
      </c>
      <c r="E165" s="8">
        <v>0</v>
      </c>
      <c r="F165" t="s">
        <v>37</v>
      </c>
      <c r="G165">
        <f>SUM(E164:E166)</f>
        <v>1411</v>
      </c>
      <c r="H165" s="4">
        <f>IFERROR(E164/(E164+E166),"")</f>
        <v>0.96598157335223245</v>
      </c>
      <c r="I165" s="4">
        <f>IFERROR((E164+E165)/(G164),0)</f>
        <v>0.96598157335223245</v>
      </c>
      <c r="J165" s="4">
        <v>0.9</v>
      </c>
      <c r="K165" t="s">
        <v>13</v>
      </c>
      <c r="L165" t="str">
        <f>IF(K164="Y",IF(AND(E164=0,E165=0,E166=0),"N/A",
IF(AND(E164=0,E165&gt;0,E166=0),"Currently Meeting, Pending",
IF(AND(E164&gt;0,E165&gt;0,H164+0.005&gt;=J164),"Currently Meeting, Pending",
IF(AND(E164&gt;0,E165&gt;=0,E166&gt;=0,H166+0.005&gt;=J166),"Will Meet Goal",
IF(AND(E164&gt;=0,E165=0,E166&gt;0,I166&lt;J166),"Will Not Meet Goal",
IF(AND(E164&gt;=0,E165&gt;0,E166&gt;0,H165&lt;J165),"Currently Not Meeting, Pending",
"ERROR")))))),
IF(AND(E164=0,E165=0,E166=0),"N/A",
IF(AND(E164=0,E165&gt;0,E166=0),"Goal Met",
IF(AND(E164&gt;0,E165&gt;0,H164+0.005&gt;=J164),"Goal Met",
IF(AND(E164&gt;0,E165&gt;=0,E166&gt;=0,H166+0.005&gt;=J166),"Goal Met",
IF(AND(E164&gt;=0,E165=0,E166&gt;0,H166&lt;J166),"Goal Not Met",
IF(AND(E164&gt;=0,E165&gt;0,E166&gt;0,H165&lt;J165),"Goal Not Met","ERROR")
))))))</f>
        <v>Goal Met</v>
      </c>
      <c r="M165">
        <f>IF(K164="Y",(E164+E166),E164)</f>
        <v>1363</v>
      </c>
      <c r="N165" s="1">
        <v>45930</v>
      </c>
      <c r="O165" s="4">
        <f t="shared" si="8"/>
        <v>0</v>
      </c>
      <c r="P165">
        <v>1250</v>
      </c>
    </row>
    <row r="166" spans="1:17" x14ac:dyDescent="0.25">
      <c r="A166">
        <v>2024</v>
      </c>
      <c r="B166" t="s">
        <v>29</v>
      </c>
      <c r="C166" s="7" t="s">
        <v>24</v>
      </c>
      <c r="D166" t="s">
        <v>16</v>
      </c>
      <c r="E166" s="8">
        <v>48</v>
      </c>
      <c r="F166" t="s">
        <v>37</v>
      </c>
      <c r="G166">
        <f>SUM(E164:E166)</f>
        <v>1411</v>
      </c>
      <c r="H166" s="4">
        <f>IFERROR(E164/(E164+E166),"")</f>
        <v>0.96598157335223245</v>
      </c>
      <c r="I166" s="4">
        <f>IFERROR((E164+E165)/(G164),0)</f>
        <v>0.96598157335223245</v>
      </c>
      <c r="J166" s="4">
        <v>0.9</v>
      </c>
      <c r="K166" t="s">
        <v>13</v>
      </c>
      <c r="L166" t="str">
        <f>IF(K164="Y",IF(AND(E164=0,E165=0,E166=0),"N/A",
IF(AND(E164=0,E165&gt;0,E166=0),"Currently Meeting, Pending",
IF(AND(E164&gt;0,E165&gt;0,H164+0.005&gt;=J164),"Currently Meeting, Pending",
IF(AND(E164&gt;0,E165&gt;=0,E166&gt;=0,H166+0.005&gt;=J166),"Will Meet Goal",
IF(AND(E164&gt;=0,E165=0,E166&gt;0,I166&lt;J166),"Will Not Meet Goal",
IF(AND(E164&gt;=0,E165&gt;0,E166&gt;0,H165&lt;J165),"Currently Not Meeting, Pending",
"ERROR")))))),
IF(AND(E164=0,E165=0,E166=0),"N/A",
IF(AND(E164=0,E165&gt;0,E166=0),"Goal Met",
IF(AND(E164&gt;0,E165&gt;0,H164+0.005&gt;=J164),"Goal Met",
IF(AND(E164&gt;0,E165&gt;=0,E166&gt;=0,H166+0.005&gt;=J166),"Goal Met",
IF(AND(E164&gt;=0,E165=0,E166&gt;0,H166&lt;J166),"Goal Not Met",
IF(AND(E164&gt;=0,E165&gt;0,E166&gt;0,H165&lt;J165),"Goal Not Met","ERROR")
))))))</f>
        <v>Goal Met</v>
      </c>
      <c r="M166">
        <f>IF(K164="Y",(E164+E166),E164)</f>
        <v>1363</v>
      </c>
      <c r="N166" s="1">
        <v>45930</v>
      </c>
      <c r="O166" s="4">
        <f t="shared" si="8"/>
        <v>3.4018426647767538E-2</v>
      </c>
      <c r="P166">
        <v>1250</v>
      </c>
    </row>
    <row r="167" spans="1:17" x14ac:dyDescent="0.25">
      <c r="A167">
        <v>2024</v>
      </c>
      <c r="B167" t="s">
        <v>29</v>
      </c>
      <c r="C167" s="7" t="s">
        <v>25</v>
      </c>
      <c r="D167" t="s">
        <v>12</v>
      </c>
      <c r="E167" s="8">
        <v>1759</v>
      </c>
      <c r="F167" t="s">
        <v>36</v>
      </c>
      <c r="G167">
        <f>SUM(E167:E169)</f>
        <v>1796</v>
      </c>
      <c r="H167" s="4">
        <f>IFERROR(E167/(E167+E169),"")</f>
        <v>0.97939866369710471</v>
      </c>
      <c r="I167" s="4">
        <f>IFERROR((E167+E168)/(G167),0)</f>
        <v>0.97939866369710471</v>
      </c>
      <c r="J167" s="4">
        <v>0.9</v>
      </c>
      <c r="K167" t="s">
        <v>13</v>
      </c>
      <c r="L167" t="str">
        <f>IF(K167="Y",IF(AND(E167=0,E168=0,E169=0),"N/A",
IF(AND(E167=0,E168&gt;0,E169=0),"Currently Meeting, Pending",
IF(AND(E167&gt;0,E168&gt;0,H167+0.005&gt;=J167),"Currently Meeting, Pending",
IF(AND(E167&gt;0,E168&gt;=0,E169&gt;=0,H169+0.005&gt;=J169),"Will Meet Goal",
IF(AND(E167&gt;=0,E168=0,E169&gt;0,I169&lt;J169),"Will Not Meet Goal",
IF(AND(E167&gt;=0,E168&gt;0,E169&gt;0,H168&lt;J168),"Currently Not Meeting, Pending",
"ERROR")))))),
IF(AND(E167=0,E168=0,E169=0),"N/A",
IF(AND(E167=0,E168&gt;0,E169=0),"Goal Met",
IF(AND(E167&gt;0,E168&gt;0,H167+0.005&gt;=J167),"Goal Met",
IF(AND(E167&gt;0,E168&gt;=0,E169&gt;=0,H169+0.005&gt;=J169),"Goal Met",
IF(AND(E167&gt;=0,E168=0,E169&gt;0,H169&lt;J169),"Goal Not Met",
IF(AND(E167&gt;=0,E168&gt;0,E169&gt;0,H168&lt;J168),"Goal Not Met","ERROR")
))))))</f>
        <v>Goal Met</v>
      </c>
      <c r="M167">
        <f>IF(K167="Y",(E167+E169),E167)</f>
        <v>1759</v>
      </c>
      <c r="N167" s="1">
        <v>45930</v>
      </c>
      <c r="O167" s="4">
        <f t="shared" si="8"/>
        <v>0.97939866369710471</v>
      </c>
      <c r="P167">
        <v>1710</v>
      </c>
    </row>
    <row r="168" spans="1:17" x14ac:dyDescent="0.25">
      <c r="A168">
        <v>2024</v>
      </c>
      <c r="B168" t="s">
        <v>29</v>
      </c>
      <c r="C168" s="7" t="s">
        <v>25</v>
      </c>
      <c r="D168" t="s">
        <v>15</v>
      </c>
      <c r="E168" s="8">
        <v>0</v>
      </c>
      <c r="F168" t="s">
        <v>36</v>
      </c>
      <c r="G168">
        <f>SUM(E167:E169)</f>
        <v>1796</v>
      </c>
      <c r="H168" s="4">
        <f>IFERROR(E167/(E167+E169),"")</f>
        <v>0.97939866369710471</v>
      </c>
      <c r="I168" s="4">
        <f>IFERROR((E167+E168)/(G167),0)</f>
        <v>0.97939866369710471</v>
      </c>
      <c r="J168" s="4">
        <v>0.9</v>
      </c>
      <c r="K168" t="s">
        <v>13</v>
      </c>
      <c r="L168" t="str">
        <f>IF(K167="Y",IF(AND(E167=0,E168=0,E169=0),"N/A",
IF(AND(E167=0,E168&gt;0,E169=0),"Currently Meeting, Pending",
IF(AND(E167&gt;0,E168&gt;0,H167+0.005&gt;=J167),"Currently Meeting, Pending",
IF(AND(E167&gt;0,E168&gt;=0,E169&gt;=0,H169+0.005&gt;=J169),"Will Meet Goal",
IF(AND(E167&gt;=0,E168=0,E169&gt;0,I169&lt;J169),"Will Not Meet Goal",
IF(AND(E167&gt;=0,E168&gt;0,E169&gt;0,H168&lt;J168),"Currently Not Meeting, Pending",
"ERROR")))))),
IF(AND(E167=0,E168=0,E169=0),"N/A",
IF(AND(E167=0,E168&gt;0,E169=0),"Goal Met",
IF(AND(E167&gt;0,E168&gt;0,H167+0.005&gt;=J167),"Goal Met",
IF(AND(E167&gt;0,E168&gt;=0,E169&gt;=0,H169+0.005&gt;=J169),"Goal Met",
IF(AND(E167&gt;=0,E168=0,E169&gt;0,H169&lt;J169),"Goal Not Met",
IF(AND(E167&gt;=0,E168&gt;0,E169&gt;0,H168&lt;J168),"Goal Not Met","ERROR")
))))))</f>
        <v>Goal Met</v>
      </c>
      <c r="M168">
        <f>IF(K167="Y",(E167+E169),E167)</f>
        <v>1759</v>
      </c>
      <c r="N168" s="1">
        <v>45930</v>
      </c>
      <c r="O168" s="4">
        <f t="shared" si="8"/>
        <v>0</v>
      </c>
      <c r="P168">
        <v>1710</v>
      </c>
    </row>
    <row r="169" spans="1:17" x14ac:dyDescent="0.25">
      <c r="A169">
        <v>2024</v>
      </c>
      <c r="B169" t="s">
        <v>29</v>
      </c>
      <c r="C169" s="7" t="s">
        <v>25</v>
      </c>
      <c r="D169" t="s">
        <v>16</v>
      </c>
      <c r="E169" s="8">
        <v>37</v>
      </c>
      <c r="F169" t="s">
        <v>36</v>
      </c>
      <c r="G169">
        <f>SUM(E167:E169)</f>
        <v>1796</v>
      </c>
      <c r="H169" s="4">
        <f>IFERROR(E167/(E167+E169),"")</f>
        <v>0.97939866369710471</v>
      </c>
      <c r="I169" s="4">
        <f>IFERROR((E167+E168)/(G167),0)</f>
        <v>0.97939866369710471</v>
      </c>
      <c r="J169" s="4">
        <v>0.9</v>
      </c>
      <c r="K169" t="s">
        <v>13</v>
      </c>
      <c r="L169" t="str">
        <f>IF(K167="Y",IF(AND(E167=0,E168=0,E169=0),"N/A",
IF(AND(E167=0,E168&gt;0,E169=0),"Currently Meeting, Pending",
IF(AND(E167&gt;0,E168&gt;0,H167+0.005&gt;=J167),"Currently Meeting, Pending",
IF(AND(E167&gt;0,E168&gt;=0,E169&gt;=0,H169+0.005&gt;=J169),"Will Meet Goal",
IF(AND(E167&gt;=0,E168=0,E169&gt;0,I169&lt;J169),"Will Not Meet Goal",
IF(AND(E167&gt;=0,E168&gt;0,E169&gt;0,H168&lt;J168),"Currently Not Meeting, Pending",
"ERROR")))))),
IF(AND(E167=0,E168=0,E169=0),"N/A",
IF(AND(E167=0,E168&gt;0,E169=0),"Goal Met",
IF(AND(E167&gt;0,E168&gt;0,H167+0.005&gt;=J167),"Goal Met",
IF(AND(E167&gt;0,E168&gt;=0,E169&gt;=0,H169+0.005&gt;=J169),"Goal Met",
IF(AND(E167&gt;=0,E168=0,E169&gt;0,H169&lt;J169),"Goal Not Met",
IF(AND(E167&gt;=0,E168&gt;0,E169&gt;0,H168&lt;J168),"Goal Not Met","ERROR")
))))))</f>
        <v>Goal Met</v>
      </c>
      <c r="M169">
        <f>IF(K167="Y",(E167+E169),E167)</f>
        <v>1759</v>
      </c>
      <c r="N169" s="1">
        <v>45930</v>
      </c>
      <c r="O169" s="4">
        <f t="shared" si="8"/>
        <v>2.0601336302895321E-2</v>
      </c>
      <c r="P169">
        <v>1710</v>
      </c>
    </row>
    <row r="170" spans="1:17" x14ac:dyDescent="0.25">
      <c r="A170">
        <v>2025</v>
      </c>
      <c r="B170" t="s">
        <v>29</v>
      </c>
      <c r="C170" s="7" t="s">
        <v>30</v>
      </c>
      <c r="D170" t="s">
        <v>12</v>
      </c>
      <c r="E170" s="8">
        <v>18</v>
      </c>
      <c r="F170" t="s">
        <v>36</v>
      </c>
      <c r="G170">
        <f>SUM(E170:E172)</f>
        <v>45</v>
      </c>
      <c r="H170" s="4">
        <f>IFERROR(E170/(E170+E172),"")</f>
        <v>1</v>
      </c>
      <c r="I170" s="4">
        <f>IFERROR((E170+E171)/(G170),0)</f>
        <v>1</v>
      </c>
      <c r="J170" s="4">
        <v>0.9</v>
      </c>
      <c r="K170" t="s">
        <v>26</v>
      </c>
      <c r="L170" t="str">
        <f>IF(K170="Y",IF(AND(E170=0,E171=0,E172=0),"N/A",
IF(AND(E170=0,E171&gt;0,E172=0),"Currently Meeting, Pending",
IF(AND(E170&gt;0,E171&gt;0,H170+0.005&gt;=J170),"Currently Meeting, Pending",
IF(AND(E170&gt;0,E171&gt;=0,E172&gt;=0,H172+0.005&gt;=J172),"Will Meet Goal",
IF(AND(E170&gt;=0,E171=0,E172&gt;0,I172&lt;J172),"Will Not Meet Goal",
IF(AND(E170&gt;=0,E171&gt;0,E172&gt;0,H171&lt;J171),"Currently Not Meeting, Pending",
"ERROR")))))),
IF(AND(E170=0,E171=0,E172=0),"N/A",
IF(AND(E170=0,E171&gt;0,E172=0),"Goal Met",
IF(AND(E170&gt;0,E171&gt;0,H170+0.005&gt;=J170),"Goal Met",
IF(AND(E170&gt;0,E171&gt;=0,E172&gt;=0,H172+0.005&gt;=J172),"Goal Met",
IF(AND(E170&gt;=0,E171=0,E172&gt;0,H172&lt;J172),"Goal Not Met",
IF(AND(E170&gt;=0,E171&gt;0,E172&gt;0,H171&lt;J171),"Goal Not Met","ERROR")
))))))</f>
        <v>Currently Meeting, Pending</v>
      </c>
      <c r="M170">
        <f>IF(K170="Y",(E170+E172),E170)</f>
        <v>18</v>
      </c>
      <c r="N170" s="1">
        <v>45930</v>
      </c>
      <c r="O170" s="4">
        <f t="shared" si="8"/>
        <v>0.4</v>
      </c>
      <c r="Q170" s="4">
        <v>0</v>
      </c>
    </row>
    <row r="171" spans="1:17" x14ac:dyDescent="0.25">
      <c r="A171">
        <v>2025</v>
      </c>
      <c r="B171" t="s">
        <v>29</v>
      </c>
      <c r="C171" s="7" t="s">
        <v>30</v>
      </c>
      <c r="D171" t="s">
        <v>15</v>
      </c>
      <c r="E171" s="8">
        <f>21+6</f>
        <v>27</v>
      </c>
      <c r="F171" t="s">
        <v>36</v>
      </c>
      <c r="G171">
        <f>SUM(E170:E172)</f>
        <v>45</v>
      </c>
      <c r="H171" s="4">
        <f>IFERROR(E170/(E170+E172),"")</f>
        <v>1</v>
      </c>
      <c r="I171" s="4">
        <f>IFERROR((E170+E171)/(G170),0)</f>
        <v>1</v>
      </c>
      <c r="J171" s="4">
        <v>0.9</v>
      </c>
      <c r="K171" t="s">
        <v>26</v>
      </c>
      <c r="L171" t="str">
        <f>IF(K170="Y",IF(AND(E170=0,E171=0,E172=0),"N/A",
IF(AND(E170=0,E171&gt;0,E172=0),"Currently Meeting, Pending",
IF(AND(E170&gt;0,E171&gt;0,H170+0.005&gt;=J170),"Currently Meeting, Pending",
IF(AND(E170&gt;0,E171&gt;=0,E172&gt;=0,H172+0.005&gt;=J172),"Will Meet Goal",
IF(AND(E170&gt;=0,E171=0,E172&gt;0,I172&lt;J172),"Will Not Meet Goal",
IF(AND(E170&gt;=0,E171&gt;0,E172&gt;0,H171&lt;J171),"Currently Not Meeting, Pending",
"ERROR")))))),
IF(AND(E170=0,E171=0,E172=0),"N/A",
IF(AND(E170=0,E171&gt;0,E172=0),"Goal Met",
IF(AND(E170&gt;0,E171&gt;0,H170+0.005&gt;=J170),"Goal Met",
IF(AND(E170&gt;0,E171&gt;=0,E172&gt;=0,H172+0.005&gt;=J172),"Goal Met",
IF(AND(E170&gt;=0,E171=0,E172&gt;0,H172&lt;J172),"Goal Not Met",
IF(AND(E170&gt;=0,E171&gt;0,E172&gt;0,H171&lt;J171),"Goal Not Met","ERROR")
))))))</f>
        <v>Currently Meeting, Pending</v>
      </c>
      <c r="M171">
        <f>IF(K170="Y",(E170+E172),E170)</f>
        <v>18</v>
      </c>
      <c r="N171" s="1">
        <v>45930</v>
      </c>
      <c r="O171" s="4">
        <f t="shared" si="8"/>
        <v>0.6</v>
      </c>
      <c r="Q171" s="4">
        <v>0</v>
      </c>
    </row>
    <row r="172" spans="1:17" x14ac:dyDescent="0.25">
      <c r="A172">
        <v>2025</v>
      </c>
      <c r="B172" t="s">
        <v>29</v>
      </c>
      <c r="C172" s="7" t="s">
        <v>30</v>
      </c>
      <c r="D172" t="s">
        <v>16</v>
      </c>
      <c r="E172" s="8">
        <v>0</v>
      </c>
      <c r="F172" t="s">
        <v>36</v>
      </c>
      <c r="G172">
        <f>SUM(E170:E172)</f>
        <v>45</v>
      </c>
      <c r="H172" s="4">
        <f>IFERROR(E170/(E170+E172),"")</f>
        <v>1</v>
      </c>
      <c r="I172" s="4">
        <f>IFERROR((E170+E171)/(G170),0)</f>
        <v>1</v>
      </c>
      <c r="J172" s="4">
        <v>0.9</v>
      </c>
      <c r="K172" t="s">
        <v>26</v>
      </c>
      <c r="L172" t="str">
        <f>IF(K170="Y",IF(AND(E170=0,E171=0,E172=0),"N/A",
IF(AND(E170=0,E171&gt;0,E172=0),"Currently Meeting, Pending",
IF(AND(E170&gt;0,E171&gt;0,H170+0.005&gt;=J170),"Currently Meeting, Pending",
IF(AND(E170&gt;0,E171&gt;=0,E172&gt;=0,H172+0.005&gt;=J172),"Will Meet Goal",
IF(AND(E170&gt;=0,E171=0,E172&gt;0,I172&lt;J172),"Will Not Meet Goal",
IF(AND(E170&gt;=0,E171&gt;0,E172&gt;0,H171&lt;J171),"Currently Not Meeting, Pending",
"ERROR")))))),
IF(AND(E170=0,E171=0,E172=0),"N/A",
IF(AND(E170=0,E171&gt;0,E172=0),"Goal Met",
IF(AND(E170&gt;0,E171&gt;0,H170+0.005&gt;=J170),"Goal Met",
IF(AND(E170&gt;0,E171&gt;=0,E172&gt;=0,H172+0.005&gt;=J172),"Goal Met",
IF(AND(E170&gt;=0,E171=0,E172&gt;0,H172&lt;J172),"Goal Not Met",
IF(AND(E170&gt;=0,E171&gt;0,E172&gt;0,H171&lt;J171),"Goal Not Met","ERROR")
))))))</f>
        <v>Currently Meeting, Pending</v>
      </c>
      <c r="M172">
        <f>IF(K170="Y",(E170+E172),E170)</f>
        <v>18</v>
      </c>
      <c r="N172" s="1">
        <v>45930</v>
      </c>
      <c r="O172" s="4">
        <f t="shared" si="8"/>
        <v>0</v>
      </c>
      <c r="Q172" s="4">
        <v>0</v>
      </c>
    </row>
    <row r="173" spans="1:17" x14ac:dyDescent="0.25">
      <c r="A173">
        <v>2025</v>
      </c>
      <c r="B173" t="s">
        <v>29</v>
      </c>
      <c r="C173" s="7" t="s">
        <v>17</v>
      </c>
      <c r="D173" t="s">
        <v>12</v>
      </c>
      <c r="E173" s="8">
        <v>4</v>
      </c>
      <c r="F173" t="s">
        <v>38</v>
      </c>
      <c r="G173">
        <f>SUM(E173:E175)</f>
        <v>30</v>
      </c>
      <c r="H173" s="4">
        <f>IFERROR(E173/(E173+E175),"")</f>
        <v>1</v>
      </c>
      <c r="I173" s="4">
        <f>IFERROR((E173+E174)/(G173),0)</f>
        <v>1</v>
      </c>
      <c r="J173" s="4">
        <v>0.9</v>
      </c>
      <c r="K173" t="s">
        <v>26</v>
      </c>
      <c r="L173" t="str">
        <f>IF(K173="Y",IF(AND(E173=0,E174=0,E175=0),"N/A",
IF(AND(E173=0,E174&gt;0,E175=0),"Currently Meeting, Pending",
IF(AND(E173&gt;0,E174&gt;0,H173+0.005&gt;=J173),"Currently Meeting, Pending",
IF(AND(E173&gt;0,E174&gt;=0,E175&gt;=0,H175+0.005&gt;=J175),"Will Meet Goal",
IF(AND(E173&gt;=0,E174=0,E175&gt;0,I175&lt;J175),"Will Not Meet Goal",
IF(AND(E173&gt;=0,E174&gt;0,E175&gt;0,H174&lt;J174),"Currently Not Meeting, Pending",
"ERROR")))))),
IF(AND(E173=0,E174=0,E175=0),"N/A",
IF(AND(E173=0,E174&gt;0,E175=0),"Goal Met",
IF(AND(E173&gt;0,E174&gt;0,H173+0.005&gt;=J173),"Goal Met",
IF(AND(E173&gt;0,E174&gt;=0,E175&gt;=0,H175+0.005&gt;=J175),"Goal Met",
IF(AND(E173&gt;=0,E174=0,E175&gt;0,H175&lt;J175),"Goal Not Met",
IF(AND(E173&gt;=0,E174&gt;0,E175&gt;0,H174&lt;J174),"Goal Not Met","ERROR")
))))))</f>
        <v>Currently Meeting, Pending</v>
      </c>
      <c r="M173">
        <f>IF(K173="Y",(E173+E175),E173)</f>
        <v>4</v>
      </c>
      <c r="N173" s="1">
        <v>45930</v>
      </c>
      <c r="O173" s="4">
        <f t="shared" si="8"/>
        <v>0.13333333333333333</v>
      </c>
      <c r="Q173" s="4">
        <v>0</v>
      </c>
    </row>
    <row r="174" spans="1:17" x14ac:dyDescent="0.25">
      <c r="A174">
        <v>2025</v>
      </c>
      <c r="B174" t="s">
        <v>29</v>
      </c>
      <c r="C174" s="7" t="s">
        <v>17</v>
      </c>
      <c r="D174" t="s">
        <v>15</v>
      </c>
      <c r="E174" s="8">
        <v>26</v>
      </c>
      <c r="F174" t="s">
        <v>38</v>
      </c>
      <c r="G174">
        <f>SUM(E173:E175)</f>
        <v>30</v>
      </c>
      <c r="H174" s="4">
        <f>IFERROR(E173/(E173+E175),"")</f>
        <v>1</v>
      </c>
      <c r="I174" s="4">
        <f>IFERROR((E173+E174)/(G173),0)</f>
        <v>1</v>
      </c>
      <c r="J174" s="4">
        <v>0.9</v>
      </c>
      <c r="K174" t="s">
        <v>26</v>
      </c>
      <c r="L174" t="str">
        <f>IF(K173="Y",IF(AND(E173=0,E174=0,E175=0),"N/A",
IF(AND(E173=0,E174&gt;0,E175=0),"Currently Meeting, Pending",
IF(AND(E173&gt;0,E174&gt;0,H173+0.005&gt;=J173),"Currently Meeting, Pending",
IF(AND(E173&gt;0,E174&gt;=0,E175&gt;=0,H175+0.005&gt;=J175),"Will Meet Goal",
IF(AND(E173&gt;=0,E174=0,E175&gt;0,I175&lt;J175),"Will Not Meet Goal",
IF(AND(E173&gt;=0,E174&gt;0,E175&gt;0,H174&lt;J174),"Currently Not Meeting, Pending",
"ERROR")))))),
IF(AND(E173=0,E174=0,E175=0),"N/A",
IF(AND(E173=0,E174&gt;0,E175=0),"Goal Met",
IF(AND(E173&gt;0,E174&gt;0,H173+0.005&gt;=J173),"Goal Met",
IF(AND(E173&gt;0,E174&gt;=0,E175&gt;=0,H175+0.005&gt;=J175),"Goal Met",
IF(AND(E173&gt;=0,E174=0,E175&gt;0,H175&lt;J175),"Goal Not Met",
IF(AND(E173&gt;=0,E174&gt;0,E175&gt;0,H174&lt;J174),"Goal Not Met","ERROR")
))))))</f>
        <v>Currently Meeting, Pending</v>
      </c>
      <c r="M174">
        <f>IF(K173="Y",(E173+E175),E173)</f>
        <v>4</v>
      </c>
      <c r="N174" s="1">
        <v>45930</v>
      </c>
      <c r="O174" s="4">
        <f t="shared" si="8"/>
        <v>0.8666666666666667</v>
      </c>
      <c r="Q174" s="4">
        <v>0</v>
      </c>
    </row>
    <row r="175" spans="1:17" x14ac:dyDescent="0.25">
      <c r="A175">
        <v>2025</v>
      </c>
      <c r="B175" t="s">
        <v>29</v>
      </c>
      <c r="C175" s="7" t="s">
        <v>17</v>
      </c>
      <c r="D175" t="s">
        <v>16</v>
      </c>
      <c r="E175" s="8">
        <v>0</v>
      </c>
      <c r="F175" t="s">
        <v>38</v>
      </c>
      <c r="G175">
        <f>SUM(E173:E175)</f>
        <v>30</v>
      </c>
      <c r="H175" s="4">
        <f>IFERROR(E173/(E173+E175),"")</f>
        <v>1</v>
      </c>
      <c r="I175" s="4">
        <f>IFERROR((E173+E174)/(G173),0)</f>
        <v>1</v>
      </c>
      <c r="J175" s="4">
        <v>0.9</v>
      </c>
      <c r="K175" t="s">
        <v>26</v>
      </c>
      <c r="L175" t="str">
        <f>IF(K173="Y",IF(AND(E173=0,E174=0,E175=0),"N/A",
IF(AND(E173=0,E174&gt;0,E175=0),"Currently Meeting, Pending",
IF(AND(E173&gt;0,E174&gt;0,H173+0.005&gt;=J173),"Currently Meeting, Pending",
IF(AND(E173&gt;0,E174&gt;=0,E175&gt;=0,H175+0.005&gt;=J175),"Will Meet Goal",
IF(AND(E173&gt;=0,E174=0,E175&gt;0,I175&lt;J175),"Will Not Meet Goal",
IF(AND(E173&gt;=0,E174&gt;0,E175&gt;0,H174&lt;J174),"Currently Not Meeting, Pending",
"ERROR")))))),
IF(AND(E173=0,E174=0,E175=0),"N/A",
IF(AND(E173=0,E174&gt;0,E175=0),"Goal Met",
IF(AND(E173&gt;0,E174&gt;0,H173+0.005&gt;=J173),"Goal Met",
IF(AND(E173&gt;0,E174&gt;=0,E175&gt;=0,H175+0.005&gt;=J175),"Goal Met",
IF(AND(E173&gt;=0,E174=0,E175&gt;0,H175&lt;J175),"Goal Not Met",
IF(AND(E173&gt;=0,E174&gt;0,E175&gt;0,H174&lt;J174),"Goal Not Met","ERROR")
))))))</f>
        <v>Currently Meeting, Pending</v>
      </c>
      <c r="M175">
        <f>IF(K173="Y",(E173+E175),E173)</f>
        <v>4</v>
      </c>
      <c r="N175" s="1">
        <v>45930</v>
      </c>
      <c r="O175" s="4">
        <f t="shared" si="8"/>
        <v>0</v>
      </c>
      <c r="Q175" s="4">
        <v>0</v>
      </c>
    </row>
    <row r="176" spans="1:17" x14ac:dyDescent="0.25">
      <c r="A176">
        <v>2025</v>
      </c>
      <c r="B176" t="s">
        <v>29</v>
      </c>
      <c r="C176" s="7" t="s">
        <v>39</v>
      </c>
      <c r="D176" t="s">
        <v>12</v>
      </c>
      <c r="E176" s="8">
        <v>6</v>
      </c>
      <c r="F176" t="s">
        <v>36</v>
      </c>
      <c r="G176">
        <f>SUM(E176:E178)</f>
        <v>21</v>
      </c>
      <c r="H176" s="4">
        <f>IFERROR(E176/(E176+E178),"")</f>
        <v>0.8571428571428571</v>
      </c>
      <c r="I176" s="4">
        <f>IFERROR((E176+E177)/(G176),0)</f>
        <v>0.95238095238095233</v>
      </c>
      <c r="J176" s="4">
        <v>0.9</v>
      </c>
      <c r="K176" t="s">
        <v>26</v>
      </c>
      <c r="L176" t="str">
        <f>IF(K176="Y",IF(AND(E176=0,E177=0,E178=0),"N/A",
IF(AND(E176=0,E177&gt;0,E178=0),"Currently Meeting, Pending",
IF(AND(E176&gt;0,E177&gt;0,H176+0.005&gt;=J176),"Currently Meeting, Pending",
IF(AND(E176&gt;0,E177&gt;=0,E178&gt;=0,H178+0.005&gt;=J178),"Will Meet Goal",
IF(AND(E176&gt;=0,E177=0,E178&gt;0,I178&lt;J178),"Will Not Meet Goal",
IF(AND(E176&gt;=0,E177&gt;0,E178&gt;0,H177&lt;J177),"Currently Not Meeting, Pending",
"ERROR")))))),
IF(AND(E176=0,E177=0,E178=0),"N/A",
IF(AND(E176=0,E177&gt;0,E178=0),"Goal Met",
IF(AND(E176&gt;0,E177&gt;0,H176+0.005&gt;=J176),"Goal Met",
IF(AND(E176&gt;0,E177&gt;=0,E178&gt;=0,H178+0.005&gt;=J178),"Goal Met",
IF(AND(E176&gt;=0,E177=0,E178&gt;0,H178&lt;J178),"Goal Not Met",
IF(AND(E176&gt;=0,E177&gt;0,E178&gt;0,H177&lt;J177),"Goal Not Met","ERROR")
))))))</f>
        <v>Currently Not Meeting, Pending</v>
      </c>
      <c r="M176">
        <f>IF(K176="Y",(E176+E178),E176)</f>
        <v>7</v>
      </c>
      <c r="N176" s="1">
        <v>45930</v>
      </c>
      <c r="O176" s="4">
        <f t="shared" si="8"/>
        <v>0.2857142857142857</v>
      </c>
      <c r="Q176" s="4">
        <v>0.4</v>
      </c>
    </row>
    <row r="177" spans="1:17" x14ac:dyDescent="0.25">
      <c r="A177">
        <v>2025</v>
      </c>
      <c r="B177" t="s">
        <v>29</v>
      </c>
      <c r="C177" s="7" t="s">
        <v>39</v>
      </c>
      <c r="D177" t="s">
        <v>15</v>
      </c>
      <c r="E177" s="8">
        <f>1+13</f>
        <v>14</v>
      </c>
      <c r="F177" t="s">
        <v>36</v>
      </c>
      <c r="G177">
        <f>SUM(E176:E178)</f>
        <v>21</v>
      </c>
      <c r="H177" s="4">
        <f>IFERROR(E176/(E176+E178),"")</f>
        <v>0.8571428571428571</v>
      </c>
      <c r="I177" s="4">
        <f>IFERROR((E176+E177)/(G176),0)</f>
        <v>0.95238095238095233</v>
      </c>
      <c r="J177" s="4">
        <v>0.9</v>
      </c>
      <c r="K177" t="s">
        <v>26</v>
      </c>
      <c r="L177" t="str">
        <f>IF(K176="Y",IF(AND(E176=0,E177=0,E178=0),"N/A",
IF(AND(E176=0,E177&gt;0,E178=0),"Currently Meeting, Pending",
IF(AND(E176&gt;0,E177&gt;0,H176+0.005&gt;=J176),"Currently Meeting, Pending",
IF(AND(E176&gt;0,E177&gt;=0,E178&gt;=0,H178+0.005&gt;=J178),"Will Meet Goal",
IF(AND(E176&gt;=0,E177=0,E178&gt;0,I178&lt;J178),"Will Not Meet Goal",
IF(AND(E176&gt;=0,E177&gt;0,E178&gt;0,H177&lt;J177),"Currently Not Meeting, Pending",
"ERROR")))))),
IF(AND(E176=0,E177=0,E178=0),"N/A",
IF(AND(E176=0,E177&gt;0,E178=0),"Goal Met",
IF(AND(E176&gt;0,E177&gt;0,H176+0.005&gt;=J176),"Goal Met",
IF(AND(E176&gt;0,E177&gt;=0,E178&gt;=0,H178+0.005&gt;=J178),"Goal Met",
IF(AND(E176&gt;=0,E177=0,E178&gt;0,H178&lt;J178),"Goal Not Met",
IF(AND(E176&gt;=0,E177&gt;0,E178&gt;0,H177&lt;J177),"Goal Not Met","ERROR")
))))))</f>
        <v>Currently Not Meeting, Pending</v>
      </c>
      <c r="M177">
        <f>IF(K176="Y",(E176+E178),E176)</f>
        <v>7</v>
      </c>
      <c r="N177" s="1">
        <v>45930</v>
      </c>
      <c r="O177" s="4">
        <f t="shared" si="8"/>
        <v>0.66666666666666663</v>
      </c>
      <c r="Q177" s="4">
        <v>0.4</v>
      </c>
    </row>
    <row r="178" spans="1:17" x14ac:dyDescent="0.25">
      <c r="A178">
        <v>2025</v>
      </c>
      <c r="B178" t="s">
        <v>29</v>
      </c>
      <c r="C178" s="7" t="s">
        <v>39</v>
      </c>
      <c r="D178" t="s">
        <v>16</v>
      </c>
      <c r="E178" s="8">
        <v>1</v>
      </c>
      <c r="F178" t="s">
        <v>36</v>
      </c>
      <c r="G178">
        <f>SUM(E176:E178)</f>
        <v>21</v>
      </c>
      <c r="H178" s="4">
        <f>IFERROR(E176/(E176+E178),"")</f>
        <v>0.8571428571428571</v>
      </c>
      <c r="I178" s="4">
        <f>IFERROR((E176+E177)/(G176),0)</f>
        <v>0.95238095238095233</v>
      </c>
      <c r="J178" s="4">
        <v>0.9</v>
      </c>
      <c r="K178" t="s">
        <v>26</v>
      </c>
      <c r="L178" t="str">
        <f>IF(K176="Y",IF(AND(E176=0,E177=0,E178=0),"N/A",
IF(AND(E176=0,E177&gt;0,E178=0),"Currently Meeting, Pending",
IF(AND(E176&gt;0,E177&gt;0,H176+0.005&gt;=J176),"Currently Meeting, Pending",
IF(AND(E176&gt;0,E177&gt;=0,E178&gt;=0,H178+0.005&gt;=J178),"Will Meet Goal",
IF(AND(E176&gt;=0,E177=0,E178&gt;0,I178&lt;J178),"Will Not Meet Goal",
IF(AND(E176&gt;=0,E177&gt;0,E178&gt;0,H177&lt;J177),"Currently Not Meeting, Pending",
"ERROR")))))),
IF(AND(E176=0,E177=0,E178=0),"N/A",
IF(AND(E176=0,E177&gt;0,E178=0),"Goal Met",
IF(AND(E176&gt;0,E177&gt;0,H176+0.005&gt;=J176),"Goal Met",
IF(AND(E176&gt;0,E177&gt;=0,E178&gt;=0,H178+0.005&gt;=J178),"Goal Met",
IF(AND(E176&gt;=0,E177=0,E178&gt;0,H178&lt;J178),"Goal Not Met",
IF(AND(E176&gt;=0,E177&gt;0,E178&gt;0,H177&lt;J177),"Goal Not Met","ERROR")
))))))</f>
        <v>Currently Not Meeting, Pending</v>
      </c>
      <c r="M178">
        <f>IF(K176="Y",(E176+E178),E176)</f>
        <v>7</v>
      </c>
      <c r="N178" s="1">
        <v>45930</v>
      </c>
      <c r="O178" s="4">
        <f t="shared" si="8"/>
        <v>4.7619047619047616E-2</v>
      </c>
      <c r="Q178" s="4">
        <v>0.4</v>
      </c>
    </row>
    <row r="179" spans="1:17" x14ac:dyDescent="0.25">
      <c r="A179">
        <v>2025</v>
      </c>
      <c r="B179" t="s">
        <v>29</v>
      </c>
      <c r="C179" s="7" t="s">
        <v>40</v>
      </c>
      <c r="D179" t="s">
        <v>12</v>
      </c>
      <c r="E179" s="8">
        <v>11</v>
      </c>
      <c r="F179" t="s">
        <v>38</v>
      </c>
      <c r="G179">
        <f>SUM(E179:E181)</f>
        <v>61</v>
      </c>
      <c r="H179" s="4">
        <f>IFERROR(E179/(E179+E181),"")</f>
        <v>1</v>
      </c>
      <c r="I179" s="4">
        <f>IFERROR((E179+E180)/(G179),0)</f>
        <v>1</v>
      </c>
      <c r="J179" s="4">
        <v>0.9</v>
      </c>
      <c r="K179" t="s">
        <v>26</v>
      </c>
      <c r="L179" t="str">
        <f>IF(K179="Y",IF(AND(E179=0,E180=0,E181=0),"N/A",
IF(AND(E179=0,E180&gt;0,E181=0),"Currently Meeting, Pending",
IF(AND(E179&gt;0,E180&gt;0,H179+0.005&gt;=J179),"Currently Meeting, Pending",
IF(AND(E179&gt;0,E180&gt;=0,E181&gt;=0,H181+0.005&gt;=J181),"Will Meet Goal",
IF(AND(E179&gt;=0,E180=0,E181&gt;0,I181&lt;J181),"Will Not Meet Goal",
IF(AND(E179&gt;=0,E180&gt;0,E181&gt;0,H180&lt;J180),"Currently Not Meeting, Pending",
"ERROR")))))),
IF(AND(E179=0,E180=0,E181=0),"N/A",
IF(AND(E179=0,E180&gt;0,E181=0),"Goal Met",
IF(AND(E179&gt;0,E180&gt;0,H179+0.005&gt;=J179),"Goal Met",
IF(AND(E179&gt;0,E180&gt;=0,E181&gt;=0,H181+0.005&gt;=J181),"Goal Met",
IF(AND(E179&gt;=0,E180=0,E181&gt;0,H181&lt;J181),"Goal Not Met",
IF(AND(E179&gt;=0,E180&gt;0,E181&gt;0,H180&lt;J180),"Goal Not Met","ERROR")
))))))</f>
        <v>Currently Meeting, Pending</v>
      </c>
      <c r="M179">
        <f>IF(K179="Y",(E179+E181),E179)</f>
        <v>11</v>
      </c>
      <c r="N179" s="1">
        <v>45930</v>
      </c>
      <c r="O179" s="4">
        <f t="shared" si="8"/>
        <v>0.18032786885245902</v>
      </c>
      <c r="Q179" s="4">
        <v>3.3898305084745763E-2</v>
      </c>
    </row>
    <row r="180" spans="1:17" x14ac:dyDescent="0.25">
      <c r="A180">
        <v>2025</v>
      </c>
      <c r="B180" t="s">
        <v>29</v>
      </c>
      <c r="C180" s="7" t="s">
        <v>40</v>
      </c>
      <c r="D180" t="s">
        <v>15</v>
      </c>
      <c r="E180" s="8">
        <v>50</v>
      </c>
      <c r="F180" t="s">
        <v>38</v>
      </c>
      <c r="G180">
        <f>SUM(E179:E181)</f>
        <v>61</v>
      </c>
      <c r="H180" s="4">
        <f>IFERROR(E179/(E179+E181),"")</f>
        <v>1</v>
      </c>
      <c r="I180" s="4">
        <f>IFERROR((E179+E180)/(G179),0)</f>
        <v>1</v>
      </c>
      <c r="J180" s="4">
        <v>0.9</v>
      </c>
      <c r="K180" t="s">
        <v>26</v>
      </c>
      <c r="L180" t="str">
        <f>IF(K179="Y",IF(AND(E179=0,E180=0,E181=0),"N/A",
IF(AND(E179=0,E180&gt;0,E181=0),"Currently Meeting, Pending",
IF(AND(E179&gt;0,E180&gt;0,H179+0.005&gt;=J179),"Currently Meeting, Pending",
IF(AND(E179&gt;0,E180&gt;=0,E181&gt;=0,H181+0.005&gt;=J181),"Will Meet Goal",
IF(AND(E179&gt;=0,E180=0,E181&gt;0,I181&lt;J181),"Will Not Meet Goal",
IF(AND(E179&gt;=0,E180&gt;0,E181&gt;0,H180&lt;J180),"Currently Not Meeting, Pending",
"ERROR")))))),
IF(AND(E179=0,E180=0,E181=0),"N/A",
IF(AND(E179=0,E180&gt;0,E181=0),"Goal Met",
IF(AND(E179&gt;0,E180&gt;0,H179+0.005&gt;=J179),"Goal Met",
IF(AND(E179&gt;0,E180&gt;=0,E181&gt;=0,H181+0.005&gt;=J181),"Goal Met",
IF(AND(E179&gt;=0,E180=0,E181&gt;0,H181&lt;J181),"Goal Not Met",
IF(AND(E179&gt;=0,E180&gt;0,E181&gt;0,H180&lt;J180),"Goal Not Met","ERROR")
))))))</f>
        <v>Currently Meeting, Pending</v>
      </c>
      <c r="M180">
        <f>IF(K179="Y",(E179+E181),E179)</f>
        <v>11</v>
      </c>
      <c r="N180" s="1">
        <v>45930</v>
      </c>
      <c r="O180" s="4">
        <f t="shared" si="8"/>
        <v>0.81967213114754101</v>
      </c>
      <c r="Q180" s="4">
        <v>3.3898305084745763E-2</v>
      </c>
    </row>
    <row r="181" spans="1:17" x14ac:dyDescent="0.25">
      <c r="A181">
        <v>2025</v>
      </c>
      <c r="B181" t="s">
        <v>29</v>
      </c>
      <c r="C181" s="7" t="s">
        <v>40</v>
      </c>
      <c r="D181" t="s">
        <v>16</v>
      </c>
      <c r="E181" s="8">
        <v>0</v>
      </c>
      <c r="F181" t="s">
        <v>38</v>
      </c>
      <c r="G181">
        <f>SUM(E179:E181)</f>
        <v>61</v>
      </c>
      <c r="H181" s="4">
        <f>IFERROR(E179/(E179+E181),"")</f>
        <v>1</v>
      </c>
      <c r="I181" s="4">
        <f>IFERROR((E179+E180)/(G179),0)</f>
        <v>1</v>
      </c>
      <c r="J181" s="4">
        <v>0.9</v>
      </c>
      <c r="K181" t="s">
        <v>26</v>
      </c>
      <c r="L181" t="str">
        <f>IF(K179="Y",IF(AND(E179=0,E180=0,E181=0),"N/A",
IF(AND(E179=0,E180&gt;0,E181=0),"Currently Meeting, Pending",
IF(AND(E179&gt;0,E180&gt;0,H179+0.005&gt;=J179),"Currently Meeting, Pending",
IF(AND(E179&gt;0,E180&gt;=0,E181&gt;=0,H181+0.005&gt;=J181),"Will Meet Goal",
IF(AND(E179&gt;=0,E180=0,E181&gt;0,I181&lt;J181),"Will Not Meet Goal",
IF(AND(E179&gt;=0,E180&gt;0,E181&gt;0,H180&lt;J180),"Currently Not Meeting, Pending",
"ERROR")))))),
IF(AND(E179=0,E180=0,E181=0),"N/A",
IF(AND(E179=0,E180&gt;0,E181=0),"Goal Met",
IF(AND(E179&gt;0,E180&gt;0,H179+0.005&gt;=J179),"Goal Met",
IF(AND(E179&gt;0,E180&gt;=0,E181&gt;=0,H181+0.005&gt;=J181),"Goal Met",
IF(AND(E179&gt;=0,E180=0,E181&gt;0,H181&lt;J181),"Goal Not Met",
IF(AND(E179&gt;=0,E180&gt;0,E181&gt;0,H180&lt;J180),"Goal Not Met","ERROR")
))))))</f>
        <v>Currently Meeting, Pending</v>
      </c>
      <c r="M181">
        <f>IF(K179="Y",(E179+E181),E179)</f>
        <v>11</v>
      </c>
      <c r="N181" s="1">
        <v>45930</v>
      </c>
      <c r="O181" s="4">
        <f t="shared" si="8"/>
        <v>0</v>
      </c>
      <c r="Q181" s="4">
        <v>3.3898305084745763E-2</v>
      </c>
    </row>
    <row r="182" spans="1:17" x14ac:dyDescent="0.25">
      <c r="A182">
        <v>2025</v>
      </c>
      <c r="B182" t="s">
        <v>29</v>
      </c>
      <c r="C182" s="7" t="s">
        <v>32</v>
      </c>
      <c r="D182" t="s">
        <v>12</v>
      </c>
      <c r="E182" s="8">
        <v>33</v>
      </c>
      <c r="F182" t="s">
        <v>45</v>
      </c>
      <c r="G182">
        <f>SUM(E182:E184)</f>
        <v>56</v>
      </c>
      <c r="H182" s="4">
        <f>IFERROR(E182/(E182+E184),"")</f>
        <v>0.94285714285714284</v>
      </c>
      <c r="I182" s="4">
        <f>IFERROR(IF(G182&gt;0,(E182+E183)/(G182),""),0)</f>
        <v>0.9642857142857143</v>
      </c>
      <c r="J182" s="4">
        <v>0.9</v>
      </c>
      <c r="K182" t="s">
        <v>26</v>
      </c>
      <c r="L182" t="str">
        <f>IF(K182="Y",IF(AND(E182=0,E183=0,E184=0),"N/A",
IF(AND(E182=0,E183&gt;0,E184=0),"Currently Meeting, Pending",
IF(AND(E182&gt;0,E183&gt;0,H182+0.005&gt;=J182),"Currently Meeting, Pending",
IF(AND(E182&gt;0,E183&gt;=0,E184&gt;=0,H184+0.005&gt;=J184),"Will Meet Goal",
IF(AND(E182&gt;=0,E183=0,E184&gt;0,I184&lt;J184),"Will Not Meet Goal",
IF(AND(E182&gt;=0,E183&gt;0,E184&gt;0,H183&lt;J183),"Currently Not Meeting, Pending",
"ERROR")))))),
IF(AND(E182=0,E183=0,E184=0),"N/A",
IF(AND(E182=0,E183&gt;0,E184=0),"Goal Met",
IF(AND(E182&gt;0,E183&gt;0,H182+0.005&gt;=J182),"Goal Met",
IF(AND(E182&gt;0,E183&gt;=0,E184&gt;=0,H184+0.005&gt;=J184),"Goal Met",
IF(AND(E182&gt;=0,E183=0,E184&gt;0,H184&lt;J184),"Goal Not Met",
IF(AND(E182&gt;=0,E183&gt;0,E184&gt;0,H183&lt;J183),"Goal Not Met","ERROR")
))))))</f>
        <v>Currently Meeting, Pending</v>
      </c>
      <c r="M182">
        <f>IF(K182="Y",(E182+E184),E182)</f>
        <v>35</v>
      </c>
      <c r="N182" s="1">
        <v>45930</v>
      </c>
      <c r="O182" s="4">
        <f t="shared" si="8"/>
        <v>0.5892857142857143</v>
      </c>
    </row>
    <row r="183" spans="1:17" x14ac:dyDescent="0.25">
      <c r="A183">
        <v>2025</v>
      </c>
      <c r="B183" t="s">
        <v>29</v>
      </c>
      <c r="C183" s="7" t="s">
        <v>32</v>
      </c>
      <c r="D183" t="s">
        <v>15</v>
      </c>
      <c r="E183" s="8">
        <v>21</v>
      </c>
      <c r="F183" t="s">
        <v>45</v>
      </c>
      <c r="G183">
        <f>SUM(E182:E184)</f>
        <v>56</v>
      </c>
      <c r="H183" s="4">
        <f>IFERROR(E182/(E182+E184),"")</f>
        <v>0.94285714285714284</v>
      </c>
      <c r="I183" s="4">
        <f>IFERROR(IF(G182&gt;0,(E182+E183)/(G182),""),0)</f>
        <v>0.9642857142857143</v>
      </c>
      <c r="J183" s="4">
        <v>0.9</v>
      </c>
      <c r="K183" t="s">
        <v>26</v>
      </c>
      <c r="L183" t="str">
        <f>IF(K182="Y",IF(AND(E182=0,E183=0,E184=0),"N/A",
IF(AND(E182=0,E183&gt;0,E184=0),"Currently Meeting, Pending",
IF(AND(E182&gt;0,E183&gt;0,H182+0.005&gt;=J182),"Currently Meeting, Pending",
IF(AND(E182&gt;0,E183&gt;=0,E184&gt;=0,H184+0.005&gt;=J184),"Will Meet Goal",
IF(AND(E182&gt;=0,E183=0,E184&gt;0,I184&lt;J184),"Will Not Meet Goal",
IF(AND(E182&gt;=0,E183&gt;0,E184&gt;0,H183&lt;J183),"Currently Not Meeting, Pending",
"ERROR")))))),
IF(AND(E182=0,E183=0,E184=0),"N/A",
IF(AND(E182=0,E183&gt;0,E184=0),"Goal Met",
IF(AND(E182&gt;0,E183&gt;0,H182+0.005&gt;=J182),"Goal Met",
IF(AND(E182&gt;0,E183&gt;=0,E184&gt;=0,H184+0.005&gt;=J184),"Goal Met",
IF(AND(E182&gt;=0,E183=0,E184&gt;0,H184&lt;J184),"Goal Not Met",
IF(AND(E182&gt;=0,E183&gt;0,E184&gt;0,H183&lt;J183),"Goal Not Met","ERROR")
))))))</f>
        <v>Currently Meeting, Pending</v>
      </c>
      <c r="M183">
        <f>IF(K182="Y",(E182+E184),E182)</f>
        <v>35</v>
      </c>
      <c r="N183" s="1">
        <v>45930</v>
      </c>
      <c r="O183" s="4">
        <f t="shared" si="8"/>
        <v>0.375</v>
      </c>
    </row>
    <row r="184" spans="1:17" x14ac:dyDescent="0.25">
      <c r="A184">
        <v>2025</v>
      </c>
      <c r="B184" t="s">
        <v>29</v>
      </c>
      <c r="C184" s="7" t="s">
        <v>32</v>
      </c>
      <c r="D184" t="s">
        <v>16</v>
      </c>
      <c r="E184" s="8">
        <v>2</v>
      </c>
      <c r="F184" t="s">
        <v>45</v>
      </c>
      <c r="G184">
        <f>SUM(E182:E184)</f>
        <v>56</v>
      </c>
      <c r="H184" s="4">
        <f>IFERROR(E182/(E182+E184),"")</f>
        <v>0.94285714285714284</v>
      </c>
      <c r="I184" s="4">
        <f>IFERROR(IF(G182&gt;0,(E182+E183)/(G182),""),0)</f>
        <v>0.9642857142857143</v>
      </c>
      <c r="J184" s="4">
        <v>0.9</v>
      </c>
      <c r="K184" t="s">
        <v>26</v>
      </c>
      <c r="L184" t="str">
        <f>IF(K182="Y",IF(AND(E182=0,E183=0,E184=0),"N/A",
IF(AND(E182=0,E183&gt;0,E184=0),"Currently Meeting, Pending",
IF(AND(E182&gt;0,E183&gt;0,H182+0.005&gt;=J182),"Currently Meeting, Pending",
IF(AND(E182&gt;0,E183&gt;=0,E184&gt;=0,H184+0.005&gt;=J184),"Will Meet Goal",
IF(AND(E182&gt;=0,E183=0,E184&gt;0,I184&lt;J184),"Will Not Meet Goal",
IF(AND(E182&gt;=0,E183&gt;0,E184&gt;0,H183&lt;J183),"Currently Not Meeting, Pending",
"ERROR")))))),
IF(AND(E182=0,E183=0,E184=0),"N/A",
IF(AND(E182=0,E183&gt;0,E184=0),"Goal Met",
IF(AND(E182&gt;0,E183&gt;0,H182+0.005&gt;=J182),"Goal Met",
IF(AND(E182&gt;0,E183&gt;=0,E184&gt;=0,H184+0.005&gt;=J184),"Goal Met",
IF(AND(E182&gt;=0,E183=0,E184&gt;0,H184&lt;J184),"Goal Not Met",
IF(AND(E182&gt;=0,E183&gt;0,E184&gt;0,H183&lt;J183),"Goal Not Met","ERROR")
))))))</f>
        <v>Currently Meeting, Pending</v>
      </c>
      <c r="M184">
        <f>IF(K182="Y",(E182+E184),E182)</f>
        <v>35</v>
      </c>
      <c r="N184" s="1">
        <v>45930</v>
      </c>
      <c r="O184" s="4">
        <f t="shared" si="8"/>
        <v>3.5714285714285712E-2</v>
      </c>
    </row>
    <row r="185" spans="1:17" x14ac:dyDescent="0.25">
      <c r="A185">
        <v>2025</v>
      </c>
      <c r="B185" t="s">
        <v>29</v>
      </c>
      <c r="C185" s="7" t="s">
        <v>31</v>
      </c>
      <c r="D185" t="s">
        <v>12</v>
      </c>
      <c r="E185" s="8">
        <v>39</v>
      </c>
      <c r="F185" t="s">
        <v>36</v>
      </c>
      <c r="G185">
        <f>SUM(E185:E187)</f>
        <v>95</v>
      </c>
      <c r="H185" s="4">
        <f>IFERROR(E185/(E185+E187),"")</f>
        <v>1</v>
      </c>
      <c r="I185" s="4">
        <f>IFERROR((E185+E186)/(G185),0)</f>
        <v>1</v>
      </c>
      <c r="J185" s="4">
        <v>0.9</v>
      </c>
      <c r="K185" t="s">
        <v>26</v>
      </c>
      <c r="L185" t="str">
        <f>IF(K185="Y",IF(AND(E185=0,E186=0,E187=0),"N/A",
IF(AND(E185=0,E186&gt;0,E187=0),"Currently Meeting, Pending",
IF(AND(E185&gt;0,E186&gt;0,H185+0.005&gt;=J185),"Currently Meeting, Pending",
IF(AND(E185&gt;0,E186&gt;=0,E187&gt;=0,H187+0.005&gt;=J187),"Will Meet Goal",
IF(AND(E185&gt;=0,E186=0,E187&gt;0,I187&lt;J187),"Will Not Meet Goal",
IF(AND(E185&gt;=0,E186&gt;0,E187&gt;0,H186&lt;J186),"Currently Not Meeting, Pending",
"ERROR")))))),
IF(AND(E185=0,E186=0,E187=0),"N/A",
IF(AND(E185=0,E186&gt;0,E187=0),"Goal Met",
IF(AND(E185&gt;0,E186&gt;0,H185+0.005&gt;=J185),"Goal Met",
IF(AND(E185&gt;0,E186&gt;=0,E187&gt;=0,H187+0.005&gt;=J187),"Goal Met",
IF(AND(E185&gt;=0,E186=0,E187&gt;0,H187&lt;J187),"Goal Not Met",
IF(AND(E185&gt;=0,E186&gt;0,E187&gt;0,H186&lt;J186),"Goal Not Met","ERROR")
))))))</f>
        <v>Currently Meeting, Pending</v>
      </c>
      <c r="M185">
        <f>IF(K185="Y",(E185+E187),E185)</f>
        <v>39</v>
      </c>
      <c r="N185" s="1">
        <v>45930</v>
      </c>
      <c r="O185" s="4">
        <f t="shared" si="8"/>
        <v>0.41052631578947368</v>
      </c>
      <c r="Q185" s="4">
        <v>6.741573033707865E-2</v>
      </c>
    </row>
    <row r="186" spans="1:17" x14ac:dyDescent="0.25">
      <c r="A186">
        <v>2025</v>
      </c>
      <c r="B186" t="s">
        <v>29</v>
      </c>
      <c r="C186" s="7" t="s">
        <v>31</v>
      </c>
      <c r="D186" t="s">
        <v>15</v>
      </c>
      <c r="E186" s="8">
        <f>47+9</f>
        <v>56</v>
      </c>
      <c r="F186" t="s">
        <v>36</v>
      </c>
      <c r="G186">
        <f>SUM(E185:E187)</f>
        <v>95</v>
      </c>
      <c r="H186" s="4">
        <f>IFERROR(E185/(E185+E187),"")</f>
        <v>1</v>
      </c>
      <c r="I186" s="4">
        <f>IFERROR((E185+E186)/(G185),0)</f>
        <v>1</v>
      </c>
      <c r="J186" s="4">
        <v>0.9</v>
      </c>
      <c r="K186" t="s">
        <v>26</v>
      </c>
      <c r="L186" t="str">
        <f>IF(K185="Y",IF(AND(E185=0,E186=0,E187=0),"N/A",
IF(AND(E185=0,E186&gt;0,E187=0),"Currently Meeting, Pending",
IF(AND(E185&gt;0,E186&gt;0,H185+0.005&gt;=J185),"Currently Meeting, Pending",
IF(AND(E185&gt;0,E186&gt;=0,E187&gt;=0,H187+0.005&gt;=J187),"Will Meet Goal",
IF(AND(E185&gt;=0,E186=0,E187&gt;0,I187&lt;J187),"Will Not Meet Goal",
IF(AND(E185&gt;=0,E186&gt;0,E187&gt;0,H186&lt;J186),"Currently Not Meeting, Pending",
"ERROR")))))),
IF(AND(E185=0,E186=0,E187=0),"N/A",
IF(AND(E185=0,E186&gt;0,E187=0),"Goal Met",
IF(AND(E185&gt;0,E186&gt;0,H185+0.005&gt;=J185),"Goal Met",
IF(AND(E185&gt;0,E186&gt;=0,E187&gt;=0,H187+0.005&gt;=J187),"Goal Met",
IF(AND(E185&gt;=0,E186=0,E187&gt;0,H187&lt;J187),"Goal Not Met",
IF(AND(E185&gt;=0,E186&gt;0,E187&gt;0,H186&lt;J186),"Goal Not Met","ERROR")
))))))</f>
        <v>Currently Meeting, Pending</v>
      </c>
      <c r="M186">
        <f>IF(K185="Y",(E185+E187),E185)</f>
        <v>39</v>
      </c>
      <c r="N186" s="1">
        <v>45930</v>
      </c>
      <c r="O186" s="4">
        <f t="shared" si="8"/>
        <v>0.58947368421052626</v>
      </c>
      <c r="Q186" s="4">
        <v>6.741573033707865E-2</v>
      </c>
    </row>
    <row r="187" spans="1:17" x14ac:dyDescent="0.25">
      <c r="A187">
        <v>2025</v>
      </c>
      <c r="B187" t="s">
        <v>29</v>
      </c>
      <c r="C187" s="7" t="s">
        <v>31</v>
      </c>
      <c r="D187" t="s">
        <v>16</v>
      </c>
      <c r="E187" s="8">
        <v>0</v>
      </c>
      <c r="F187" t="s">
        <v>36</v>
      </c>
      <c r="G187">
        <f>SUM(E185:E187)</f>
        <v>95</v>
      </c>
      <c r="H187" s="4">
        <f>IFERROR(E185/(E185+E187),"")</f>
        <v>1</v>
      </c>
      <c r="I187" s="4">
        <f>IFERROR((E185+E186)/(G185),0)</f>
        <v>1</v>
      </c>
      <c r="J187" s="4">
        <v>0.9</v>
      </c>
      <c r="K187" t="s">
        <v>26</v>
      </c>
      <c r="L187" t="str">
        <f>IF(K185="Y",IF(AND(E185=0,E186=0,E187=0),"N/A",
IF(AND(E185=0,E186&gt;0,E187=0),"Currently Meeting, Pending",
IF(AND(E185&gt;0,E186&gt;0,H185+0.005&gt;=J185),"Currently Meeting, Pending",
IF(AND(E185&gt;0,E186&gt;=0,E187&gt;=0,H187+0.005&gt;=J187),"Will Meet Goal",
IF(AND(E185&gt;=0,E186=0,E187&gt;0,I187&lt;J187),"Will Not Meet Goal",
IF(AND(E185&gt;=0,E186&gt;0,E187&gt;0,H186&lt;J186),"Currently Not Meeting, Pending",
"ERROR")))))),
IF(AND(E185=0,E186=0,E187=0),"N/A",
IF(AND(E185=0,E186&gt;0,E187=0),"Goal Met",
IF(AND(E185&gt;0,E186&gt;0,H185+0.005&gt;=J185),"Goal Met",
IF(AND(E185&gt;0,E186&gt;=0,E187&gt;=0,H187+0.005&gt;=J187),"Goal Met",
IF(AND(E185&gt;=0,E186=0,E187&gt;0,H187&lt;J187),"Goal Not Met",
IF(AND(E185&gt;=0,E186&gt;0,E187&gt;0,H186&lt;J186),"Goal Not Met","ERROR")
))))))</f>
        <v>Currently Meeting, Pending</v>
      </c>
      <c r="M187">
        <f>IF(K185="Y",(E185+E187),E185)</f>
        <v>39</v>
      </c>
      <c r="N187" s="1">
        <v>45930</v>
      </c>
      <c r="O187" s="4">
        <f t="shared" si="8"/>
        <v>0</v>
      </c>
      <c r="Q187" s="4">
        <v>6.741573033707865E-2</v>
      </c>
    </row>
    <row r="188" spans="1:17" x14ac:dyDescent="0.25">
      <c r="A188">
        <v>2025</v>
      </c>
      <c r="B188" t="s">
        <v>29</v>
      </c>
      <c r="C188" s="7" t="s">
        <v>21</v>
      </c>
      <c r="D188" t="s">
        <v>12</v>
      </c>
      <c r="E188" s="8">
        <v>51</v>
      </c>
      <c r="F188" t="s">
        <v>38</v>
      </c>
      <c r="G188">
        <f>SUM(E188:E190)</f>
        <v>185</v>
      </c>
      <c r="H188" s="4">
        <f>IFERROR(E188/(E188+E190),"")</f>
        <v>0.96226415094339623</v>
      </c>
      <c r="I188" s="4">
        <f>IFERROR((E188+E189)/(G188),0)</f>
        <v>0.98918918918918919</v>
      </c>
      <c r="J188" s="4">
        <v>0.9</v>
      </c>
      <c r="K188" t="s">
        <v>26</v>
      </c>
      <c r="L188" t="str">
        <f>IF(K188="Y",IF(AND(E188=0,E189=0,E190=0),"N/A",
IF(AND(E188=0,E189&gt;0,E190=0),"Currently Meeting, Pending",
IF(AND(E188&gt;0,E189&gt;0,H188+0.005&gt;=J188),"Currently Meeting, Pending",
IF(AND(E188&gt;0,E189&gt;=0,E190&gt;=0,H190+0.005&gt;=J190),"Will Meet Goal",
IF(AND(E188&gt;=0,E189=0,E190&gt;0,I190&lt;J190),"Will Not Meet Goal",
IF(AND(E188&gt;=0,E189&gt;0,E190&gt;0,H189&lt;J189),"Currently Not Meeting, Pending",
"ERROR")))))),
IF(AND(E188=0,E189=0,E190=0),"N/A",
IF(AND(E188=0,E189&gt;0,E190=0),"Goal Met",
IF(AND(E188&gt;0,E189&gt;0,H188+0.005&gt;=J188),"Goal Met",
IF(AND(E188&gt;0,E189&gt;=0,E190&gt;=0,H190+0.005&gt;=J190),"Goal Met",
IF(AND(E188&gt;=0,E189=0,E190&gt;0,H190&lt;J190),"Goal Not Met",
IF(AND(E188&gt;=0,E189&gt;0,E190&gt;0,H189&lt;J189),"Goal Not Met","ERROR")
))))))</f>
        <v>Currently Meeting, Pending</v>
      </c>
      <c r="M188">
        <f>IF(K188="Y",(E188+E190),E188)</f>
        <v>53</v>
      </c>
      <c r="N188" s="1">
        <v>45930</v>
      </c>
      <c r="O188" s="4">
        <f t="shared" si="8"/>
        <v>0.27567567567567569</v>
      </c>
      <c r="Q188" s="4">
        <v>0</v>
      </c>
    </row>
    <row r="189" spans="1:17" x14ac:dyDescent="0.25">
      <c r="A189">
        <v>2025</v>
      </c>
      <c r="B189" t="s">
        <v>29</v>
      </c>
      <c r="C189" s="7" t="s">
        <v>21</v>
      </c>
      <c r="D189" t="s">
        <v>15</v>
      </c>
      <c r="E189" s="8">
        <v>132</v>
      </c>
      <c r="F189" t="s">
        <v>38</v>
      </c>
      <c r="G189">
        <f>SUM(E188:E190)</f>
        <v>185</v>
      </c>
      <c r="H189" s="4">
        <f>IFERROR(E188/(E188+E190),"")</f>
        <v>0.96226415094339623</v>
      </c>
      <c r="I189" s="4">
        <f>IFERROR((E188+E189)/(G188),0)</f>
        <v>0.98918918918918919</v>
      </c>
      <c r="J189" s="4">
        <v>0.9</v>
      </c>
      <c r="K189" t="s">
        <v>26</v>
      </c>
      <c r="L189" t="str">
        <f>IF(K188="Y",IF(AND(E188=0,E189=0,E190=0),"N/A",
IF(AND(E188=0,E189&gt;0,E190=0),"Currently Meeting, Pending",
IF(AND(E188&gt;0,E189&gt;0,H188+0.005&gt;=J188),"Currently Meeting, Pending",
IF(AND(E188&gt;0,E189&gt;=0,E190&gt;=0,H190+0.005&gt;=J190),"Will Meet Goal",
IF(AND(E188&gt;=0,E189=0,E190&gt;0,I190&lt;J190),"Will Not Meet Goal",
IF(AND(E188&gt;=0,E189&gt;0,E190&gt;0,H189&lt;J189),"Currently Not Meeting, Pending",
"ERROR")))))),
IF(AND(E188=0,E189=0,E190=0),"N/A",
IF(AND(E188=0,E189&gt;0,E190=0),"Goal Met",
IF(AND(E188&gt;0,E189&gt;0,H188+0.005&gt;=J188),"Goal Met",
IF(AND(E188&gt;0,E189&gt;=0,E190&gt;=0,H190+0.005&gt;=J190),"Goal Met",
IF(AND(E188&gt;=0,E189=0,E190&gt;0,H190&lt;J190),"Goal Not Met",
IF(AND(E188&gt;=0,E189&gt;0,E190&gt;0,H189&lt;J189),"Goal Not Met","ERROR")
))))))</f>
        <v>Currently Meeting, Pending</v>
      </c>
      <c r="M189">
        <f>IF(K188="Y",(E188+E190),E188)</f>
        <v>53</v>
      </c>
      <c r="N189" s="1">
        <v>45930</v>
      </c>
      <c r="O189" s="4">
        <f t="shared" si="8"/>
        <v>0.71351351351351355</v>
      </c>
      <c r="Q189" s="4">
        <v>0</v>
      </c>
    </row>
    <row r="190" spans="1:17" x14ac:dyDescent="0.25">
      <c r="A190">
        <v>2025</v>
      </c>
      <c r="B190" t="s">
        <v>29</v>
      </c>
      <c r="C190" s="7" t="s">
        <v>21</v>
      </c>
      <c r="D190" t="s">
        <v>16</v>
      </c>
      <c r="E190" s="8">
        <v>2</v>
      </c>
      <c r="F190" t="s">
        <v>38</v>
      </c>
      <c r="G190">
        <f>SUM(E188:E190)</f>
        <v>185</v>
      </c>
      <c r="H190" s="4">
        <f>IFERROR(E188/(E188+E190),"")</f>
        <v>0.96226415094339623</v>
      </c>
      <c r="I190" s="4">
        <f>IFERROR((E188+E189)/(G188),0)</f>
        <v>0.98918918918918919</v>
      </c>
      <c r="J190" s="4">
        <v>0.9</v>
      </c>
      <c r="K190" t="s">
        <v>26</v>
      </c>
      <c r="L190" t="str">
        <f>IF(K188="Y",IF(AND(E188=0,E189=0,E190=0),"N/A",
IF(AND(E188=0,E189&gt;0,E190=0),"Currently Meeting, Pending",
IF(AND(E188&gt;0,E189&gt;0,H188+0.005&gt;=J188),"Currently Meeting, Pending",
IF(AND(E188&gt;0,E189&gt;=0,E190&gt;=0,H190+0.005&gt;=J190),"Will Meet Goal",
IF(AND(E188&gt;=0,E189=0,E190&gt;0,I190&lt;J190),"Will Not Meet Goal",
IF(AND(E188&gt;=0,E189&gt;0,E190&gt;0,H189&lt;J189),"Currently Not Meeting, Pending",
"ERROR")))))),
IF(AND(E188=0,E189=0,E190=0),"N/A",
IF(AND(E188=0,E189&gt;0,E190=0),"Goal Met",
IF(AND(E188&gt;0,E189&gt;0,H188+0.005&gt;=J188),"Goal Met",
IF(AND(E188&gt;0,E189&gt;=0,E190&gt;=0,H190+0.005&gt;=J190),"Goal Met",
IF(AND(E188&gt;=0,E189=0,E190&gt;0,H190&lt;J190),"Goal Not Met",
IF(AND(E188&gt;=0,E189&gt;0,E190&gt;0,H189&lt;J189),"Goal Not Met","ERROR")
))))))</f>
        <v>Currently Meeting, Pending</v>
      </c>
      <c r="M190">
        <f>IF(K188="Y",(E188+E190),E188)</f>
        <v>53</v>
      </c>
      <c r="N190" s="1">
        <v>45930</v>
      </c>
      <c r="O190" s="4">
        <f t="shared" si="8"/>
        <v>1.0810810810810811E-2</v>
      </c>
      <c r="Q190" s="4">
        <v>0</v>
      </c>
    </row>
    <row r="191" spans="1:17" x14ac:dyDescent="0.25">
      <c r="A191">
        <v>2025</v>
      </c>
      <c r="B191" t="s">
        <v>29</v>
      </c>
      <c r="C191" s="7" t="s">
        <v>34</v>
      </c>
      <c r="D191" t="s">
        <v>12</v>
      </c>
      <c r="E191" s="8">
        <v>5</v>
      </c>
      <c r="F191" t="s">
        <v>45</v>
      </c>
      <c r="G191">
        <f>SUM(E191:E193)</f>
        <v>8</v>
      </c>
      <c r="H191" s="4">
        <f>IFERROR(E191/(E191+E193),"")</f>
        <v>0.83333333333333337</v>
      </c>
      <c r="I191" s="4">
        <f>IFERROR(IF(G191&gt;0,(E191+E192)/(G191),""),0)</f>
        <v>0.875</v>
      </c>
      <c r="J191" s="4">
        <v>0.9</v>
      </c>
      <c r="K191" t="s">
        <v>26</v>
      </c>
      <c r="L191" t="s">
        <v>42</v>
      </c>
      <c r="M191">
        <f>IF(K191="Y",(E191+E193),E191)</f>
        <v>6</v>
      </c>
      <c r="N191" s="1">
        <v>45930</v>
      </c>
      <c r="O191" s="4">
        <f t="shared" si="8"/>
        <v>0.625</v>
      </c>
    </row>
    <row r="192" spans="1:17" x14ac:dyDescent="0.25">
      <c r="A192">
        <v>2025</v>
      </c>
      <c r="B192" t="s">
        <v>29</v>
      </c>
      <c r="C192" s="7" t="s">
        <v>34</v>
      </c>
      <c r="D192" t="s">
        <v>15</v>
      </c>
      <c r="E192" s="8">
        <v>2</v>
      </c>
      <c r="F192" t="s">
        <v>45</v>
      </c>
      <c r="G192">
        <f>SUM(E191:E193)</f>
        <v>8</v>
      </c>
      <c r="H192" s="4">
        <f>IFERROR(E191/(E191+E193),"")</f>
        <v>0.83333333333333337</v>
      </c>
      <c r="I192" s="4">
        <f>IFERROR(IF(G191&gt;0,(E191+E192)/(G191),""),0)</f>
        <v>0.875</v>
      </c>
      <c r="J192" s="4">
        <v>0.9</v>
      </c>
      <c r="K192" t="s">
        <v>26</v>
      </c>
      <c r="L192" t="s">
        <v>42</v>
      </c>
      <c r="M192">
        <f>IF(K191="Y",(E191+E193),E191)</f>
        <v>6</v>
      </c>
      <c r="N192" s="1">
        <v>45930</v>
      </c>
      <c r="O192" s="4">
        <f t="shared" si="8"/>
        <v>0.25</v>
      </c>
    </row>
    <row r="193" spans="1:17" x14ac:dyDescent="0.25">
      <c r="A193">
        <v>2025</v>
      </c>
      <c r="B193" t="s">
        <v>29</v>
      </c>
      <c r="C193" s="7" t="s">
        <v>34</v>
      </c>
      <c r="D193" t="s">
        <v>16</v>
      </c>
      <c r="E193" s="8">
        <v>1</v>
      </c>
      <c r="F193" t="s">
        <v>45</v>
      </c>
      <c r="G193">
        <f>SUM(E191:E193)</f>
        <v>8</v>
      </c>
      <c r="H193" s="4">
        <f>IFERROR(E191/(E191+E193),"")</f>
        <v>0.83333333333333337</v>
      </c>
      <c r="I193" s="4">
        <f>IFERROR(IF(G191&gt;0,(E191+E192)/(G191),""),0)</f>
        <v>0.875</v>
      </c>
      <c r="J193" s="4">
        <v>0.9</v>
      </c>
      <c r="K193" t="s">
        <v>26</v>
      </c>
      <c r="L193" t="s">
        <v>42</v>
      </c>
      <c r="M193">
        <f>IF(K191="Y",(E191+E193),E191)</f>
        <v>6</v>
      </c>
      <c r="N193" s="1">
        <v>45930</v>
      </c>
      <c r="O193" s="4">
        <f t="shared" si="8"/>
        <v>0.125</v>
      </c>
    </row>
    <row r="194" spans="1:17" x14ac:dyDescent="0.25">
      <c r="A194">
        <v>2025</v>
      </c>
      <c r="B194" t="s">
        <v>29</v>
      </c>
      <c r="C194" s="7" t="s">
        <v>24</v>
      </c>
      <c r="D194" t="s">
        <v>12</v>
      </c>
      <c r="E194" s="8">
        <v>1003</v>
      </c>
      <c r="F194" t="s">
        <v>37</v>
      </c>
      <c r="G194">
        <f>SUM(E194:E196)</f>
        <v>1667</v>
      </c>
      <c r="H194" s="4">
        <f>IFERROR(E194/(E194+E196),"")</f>
        <v>0.95980861244019133</v>
      </c>
      <c r="I194" s="4">
        <f>IFERROR((E194+E195)/(G194),0)</f>
        <v>0.97480503899220161</v>
      </c>
      <c r="J194" s="4">
        <v>0.9</v>
      </c>
      <c r="K194" t="s">
        <v>26</v>
      </c>
      <c r="L194" t="str">
        <f>IF(K194="Y",IF(AND(E194=0,E195=0,E196=0),"N/A",
IF(AND(E194=0,E195&gt;0,E196=0),"Currently Meeting, Pending",
IF(AND(E194&gt;0,E195&gt;0,H194+0.005&gt;=J194),"Currently Meeting, Pending",
IF(AND(E194&gt;0,E195&gt;=0,E196&gt;=0,H196+0.005&gt;=J196),"Will Meet Goal",
IF(AND(E194&gt;=0,E195=0,E196&gt;0,I196&lt;J196),"Will Not Meet Goal",
IF(AND(E194&gt;=0,E195&gt;0,E196&gt;0,H195&lt;J195),"Currently Not Meeting, Pending",
"ERROR")))))),
IF(AND(E194=0,E195=0,E196=0),"N/A",
IF(AND(E194=0,E195&gt;0,E196=0),"Goal Met",
IF(AND(E194&gt;0,E195&gt;0,H194+0.005&gt;=J194),"Goal Met",
IF(AND(E194&gt;0,E195&gt;=0,E196&gt;=0,H196+0.005&gt;=J196),"Goal Met",
IF(AND(E194&gt;=0,E195=0,E196&gt;0,H196&lt;J196),"Goal Not Met",
IF(AND(E194&gt;=0,E195&gt;0,E196&gt;0,H195&lt;J195),"Goal Not Met","ERROR")
))))))</f>
        <v>Currently Meeting, Pending</v>
      </c>
      <c r="M194">
        <f>IF(K194="Y",(E194+E196),E194)</f>
        <v>1045</v>
      </c>
      <c r="N194" s="1">
        <v>45930</v>
      </c>
      <c r="O194" s="4">
        <f t="shared" ref="O194:O199" si="9">IFERROR(E194/G194,0)</f>
        <v>0.60167966406718654</v>
      </c>
      <c r="Q194" s="4">
        <v>0.33360000000000001</v>
      </c>
    </row>
    <row r="195" spans="1:17" x14ac:dyDescent="0.25">
      <c r="A195">
        <v>2025</v>
      </c>
      <c r="B195" t="s">
        <v>29</v>
      </c>
      <c r="C195" s="7" t="s">
        <v>24</v>
      </c>
      <c r="D195" t="s">
        <v>15</v>
      </c>
      <c r="E195" s="8">
        <v>622</v>
      </c>
      <c r="F195" t="s">
        <v>37</v>
      </c>
      <c r="G195">
        <f>SUM(E194:E196)</f>
        <v>1667</v>
      </c>
      <c r="H195" s="4">
        <f>IFERROR(E194/(E194+E196),"")</f>
        <v>0.95980861244019133</v>
      </c>
      <c r="I195" s="4">
        <f>IFERROR((E194+E195)/(G194),0)</f>
        <v>0.97480503899220161</v>
      </c>
      <c r="J195" s="4">
        <v>0.9</v>
      </c>
      <c r="K195" t="s">
        <v>26</v>
      </c>
      <c r="L195" t="str">
        <f>IF(K194="Y",IF(AND(E194=0,E195=0,E196=0),"N/A",
IF(AND(E194=0,E195&gt;0,E196=0),"Currently Meeting, Pending",
IF(AND(E194&gt;0,E195&gt;0,H194+0.005&gt;=J194),"Currently Meeting, Pending",
IF(AND(E194&gt;0,E195&gt;=0,E196&gt;=0,H196+0.005&gt;=J196),"Will Meet Goal",
IF(AND(E194&gt;=0,E195=0,E196&gt;0,I196&lt;J196),"Will Not Meet Goal",
IF(AND(E194&gt;=0,E195&gt;0,E196&gt;0,H195&lt;J195),"Currently Not Meeting, Pending",
"ERROR")))))),
IF(AND(E194=0,E195=0,E196=0),"N/A",
IF(AND(E194=0,E195&gt;0,E196=0),"Goal Met",
IF(AND(E194&gt;0,E195&gt;0,H194+0.005&gt;=J194),"Goal Met",
IF(AND(E194&gt;0,E195&gt;=0,E196&gt;=0,H196+0.005&gt;=J196),"Goal Met",
IF(AND(E194&gt;=0,E195=0,E196&gt;0,H196&lt;J196),"Goal Not Met",
IF(AND(E194&gt;=0,E195&gt;0,E196&gt;0,H195&lt;J195),"Goal Not Met","ERROR")
))))))</f>
        <v>Currently Meeting, Pending</v>
      </c>
      <c r="M195">
        <f>IF(K194="Y",(E194+E196),E194)</f>
        <v>1045</v>
      </c>
      <c r="N195" s="1">
        <v>45930</v>
      </c>
      <c r="O195" s="4">
        <f t="shared" si="9"/>
        <v>0.37312537492501502</v>
      </c>
      <c r="Q195" s="4">
        <v>0.33360000000000001</v>
      </c>
    </row>
    <row r="196" spans="1:17" x14ac:dyDescent="0.25">
      <c r="A196">
        <v>2025</v>
      </c>
      <c r="B196" t="s">
        <v>29</v>
      </c>
      <c r="C196" s="7" t="s">
        <v>24</v>
      </c>
      <c r="D196" t="s">
        <v>16</v>
      </c>
      <c r="E196" s="8">
        <v>42</v>
      </c>
      <c r="F196" t="s">
        <v>37</v>
      </c>
      <c r="G196">
        <f>SUM(E194:E196)</f>
        <v>1667</v>
      </c>
      <c r="H196" s="4">
        <f>IFERROR(E194/(E194+E196),"")</f>
        <v>0.95980861244019133</v>
      </c>
      <c r="I196" s="4">
        <f>IFERROR((E194+E195)/(G194),0)</f>
        <v>0.97480503899220161</v>
      </c>
      <c r="J196" s="4">
        <v>0.9</v>
      </c>
      <c r="K196" t="s">
        <v>26</v>
      </c>
      <c r="L196" t="str">
        <f>IF(K194="Y",IF(AND(E194=0,E195=0,E196=0),"N/A",
IF(AND(E194=0,E195&gt;0,E196=0),"Currently Meeting, Pending",
IF(AND(E194&gt;0,E195&gt;0,H194+0.005&gt;=J194),"Currently Meeting, Pending",
IF(AND(E194&gt;0,E195&gt;=0,E196&gt;=0,H196+0.005&gt;=J196),"Will Meet Goal",
IF(AND(E194&gt;=0,E195=0,E196&gt;0,I196&lt;J196),"Will Not Meet Goal",
IF(AND(E194&gt;=0,E195&gt;0,E196&gt;0,H195&lt;J195),"Currently Not Meeting, Pending",
"ERROR")))))),
IF(AND(E194=0,E195=0,E196=0),"N/A",
IF(AND(E194=0,E195&gt;0,E196=0),"Goal Met",
IF(AND(E194&gt;0,E195&gt;0,H194+0.005&gt;=J194),"Goal Met",
IF(AND(E194&gt;0,E195&gt;=0,E196&gt;=0,H196+0.005&gt;=J196),"Goal Met",
IF(AND(E194&gt;=0,E195=0,E196&gt;0,H196&lt;J196),"Goal Not Met",
IF(AND(E194&gt;=0,E195&gt;0,E196&gt;0,H195&lt;J195),"Goal Not Met","ERROR")
))))))</f>
        <v>Currently Meeting, Pending</v>
      </c>
      <c r="M196">
        <f>IF(K194="Y",(E194+E196),E194)</f>
        <v>1045</v>
      </c>
      <c r="N196" s="1">
        <v>45930</v>
      </c>
      <c r="O196" s="4">
        <f t="shared" si="9"/>
        <v>2.5194961007798441E-2</v>
      </c>
      <c r="Q196" s="4">
        <v>0.33360000000000001</v>
      </c>
    </row>
    <row r="197" spans="1:17" x14ac:dyDescent="0.25">
      <c r="A197">
        <v>2025</v>
      </c>
      <c r="B197" t="s">
        <v>29</v>
      </c>
      <c r="C197" s="7" t="s">
        <v>25</v>
      </c>
      <c r="D197" t="s">
        <v>12</v>
      </c>
      <c r="E197" s="8">
        <v>1049</v>
      </c>
      <c r="F197" t="s">
        <v>36</v>
      </c>
      <c r="G197">
        <f>SUM(E197:E199)</f>
        <v>1787</v>
      </c>
      <c r="H197" s="4">
        <f>IFERROR(E197/(E197+E199),"")</f>
        <v>0.98497652582159623</v>
      </c>
      <c r="I197" s="4">
        <f>IFERROR((E197+E198)/(G197),0)</f>
        <v>0.99104644655847784</v>
      </c>
      <c r="J197" s="4">
        <v>0.9</v>
      </c>
      <c r="K197" t="s">
        <v>26</v>
      </c>
      <c r="L197" t="str">
        <f>IF(K197="Y",IF(AND(E197=0,E198=0,E199=0),"N/A",
IF(AND(E197=0,E198&gt;0,E199=0),"Currently Meeting, Pending",
IF(AND(E197&gt;0,E198&gt;0,H197+0.005&gt;=J197),"Currently Meeting, Pending",
IF(AND(E197&gt;0,E198&gt;=0,E199&gt;=0,H199+0.005&gt;=J199),"Will Meet Goal",
IF(AND(E197&gt;=0,E198=0,E199&gt;0,I199&lt;J199),"Will Not Meet Goal",
IF(AND(E197&gt;=0,E198&gt;0,E199&gt;0,H198&lt;J198),"Currently Not Meeting, Pending",
"ERROR")))))),
IF(AND(E197=0,E198=0,E199=0),"N/A",
IF(AND(E197=0,E198&gt;0,E199=0),"Goal Met",
IF(AND(E197&gt;0,E198&gt;0,H197+0.005&gt;=J197),"Goal Met",
IF(AND(E197&gt;0,E198&gt;=0,E199&gt;=0,H199+0.005&gt;=J199),"Goal Met",
IF(AND(E197&gt;=0,E198=0,E199&gt;0,H199&lt;J199),"Goal Not Met",
IF(AND(E197&gt;=0,E198&gt;0,E199&gt;0,H198&lt;J198),"Goal Not Met","ERROR")
))))))</f>
        <v>Currently Meeting, Pending</v>
      </c>
      <c r="M197">
        <f>IF(K197="Y",(E197+E199),E197)</f>
        <v>1065</v>
      </c>
      <c r="N197" s="1">
        <v>45930</v>
      </c>
      <c r="O197" s="4">
        <f t="shared" si="9"/>
        <v>0.58701734750979295</v>
      </c>
      <c r="Q197" s="4">
        <v>4.502923976608187E-2</v>
      </c>
    </row>
    <row r="198" spans="1:17" x14ac:dyDescent="0.25">
      <c r="A198">
        <v>2025</v>
      </c>
      <c r="B198" t="s">
        <v>29</v>
      </c>
      <c r="C198" s="7" t="s">
        <v>25</v>
      </c>
      <c r="D198" t="s">
        <v>15</v>
      </c>
      <c r="E198" s="8">
        <v>722</v>
      </c>
      <c r="F198" t="s">
        <v>36</v>
      </c>
      <c r="G198">
        <f>SUM(E197:E199)</f>
        <v>1787</v>
      </c>
      <c r="H198" s="4">
        <f>IFERROR(E197/(E197+E199),"")</f>
        <v>0.98497652582159623</v>
      </c>
      <c r="I198" s="4">
        <f>IFERROR((E197+E198)/(G197),0)</f>
        <v>0.99104644655847784</v>
      </c>
      <c r="J198" s="4">
        <v>0.9</v>
      </c>
      <c r="K198" t="s">
        <v>26</v>
      </c>
      <c r="L198" t="str">
        <f>IF(K197="Y",IF(AND(E197=0,E198=0,E199=0),"N/A",
IF(AND(E197=0,E198&gt;0,E199=0),"Currently Meeting, Pending",
IF(AND(E197&gt;0,E198&gt;0,H197+0.005&gt;=J197),"Currently Meeting, Pending",
IF(AND(E197&gt;0,E198&gt;=0,E199&gt;=0,H199+0.005&gt;=J199),"Will Meet Goal",
IF(AND(E197&gt;=0,E198=0,E199&gt;0,I199&lt;J199),"Will Not Meet Goal",
IF(AND(E197&gt;=0,E198&gt;0,E199&gt;0,H198&lt;J198),"Currently Not Meeting, Pending",
"ERROR")))))),
IF(AND(E197=0,E198=0,E199=0),"N/A",
IF(AND(E197=0,E198&gt;0,E199=0),"Goal Met",
IF(AND(E197&gt;0,E198&gt;0,H197+0.005&gt;=J197),"Goal Met",
IF(AND(E197&gt;0,E198&gt;=0,E199&gt;=0,H199+0.005&gt;=J199),"Goal Met",
IF(AND(E197&gt;=0,E198=0,E199&gt;0,H199&lt;J199),"Goal Not Met",
IF(AND(E197&gt;=0,E198&gt;0,E199&gt;0,H198&lt;J198),"Goal Not Met","ERROR")
))))))</f>
        <v>Currently Meeting, Pending</v>
      </c>
      <c r="M198">
        <f>IF(K197="Y",(E197+E199),E197)</f>
        <v>1065</v>
      </c>
      <c r="N198" s="1">
        <v>45930</v>
      </c>
      <c r="O198" s="4">
        <f t="shared" si="9"/>
        <v>0.40402909904868495</v>
      </c>
      <c r="Q198" s="4">
        <v>4.502923976608187E-2</v>
      </c>
    </row>
    <row r="199" spans="1:17" x14ac:dyDescent="0.25">
      <c r="A199">
        <v>2025</v>
      </c>
      <c r="B199" t="s">
        <v>29</v>
      </c>
      <c r="C199" s="7" t="s">
        <v>25</v>
      </c>
      <c r="D199" t="s">
        <v>16</v>
      </c>
      <c r="E199" s="8">
        <v>16</v>
      </c>
      <c r="F199" t="s">
        <v>36</v>
      </c>
      <c r="G199">
        <f>SUM(E197:E199)</f>
        <v>1787</v>
      </c>
      <c r="H199" s="4">
        <f>IFERROR(E197/(E197+E199),"")</f>
        <v>0.98497652582159623</v>
      </c>
      <c r="I199" s="4">
        <f>IFERROR((E197+E198)/(G197),0)</f>
        <v>0.99104644655847784</v>
      </c>
      <c r="J199" s="4">
        <v>0.9</v>
      </c>
      <c r="K199" t="s">
        <v>26</v>
      </c>
      <c r="L199" t="str">
        <f>IF(K197="Y",IF(AND(E197=0,E198=0,E199=0),"N/A",
IF(AND(E197=0,E198&gt;0,E199=0),"Currently Meeting, Pending",
IF(AND(E197&gt;0,E198&gt;0,H197+0.005&gt;=J197),"Currently Meeting, Pending",
IF(AND(E197&gt;0,E198&gt;=0,E199&gt;=0,H199+0.005&gt;=J199),"Will Meet Goal",
IF(AND(E197&gt;=0,E198=0,E199&gt;0,I199&lt;J199),"Will Not Meet Goal",
IF(AND(E197&gt;=0,E198&gt;0,E199&gt;0,H198&lt;J198),"Currently Not Meeting, Pending",
"ERROR")))))),
IF(AND(E197=0,E198=0,E199=0),"N/A",
IF(AND(E197=0,E198&gt;0,E199=0),"Goal Met",
IF(AND(E197&gt;0,E198&gt;0,H197+0.005&gt;=J197),"Goal Met",
IF(AND(E197&gt;0,E198&gt;=0,E199&gt;=0,H199+0.005&gt;=J199),"Goal Met",
IF(AND(E197&gt;=0,E198=0,E199&gt;0,H199&lt;J199),"Goal Not Met",
IF(AND(E197&gt;=0,E198&gt;0,E199&gt;0,H198&lt;J198),"Goal Not Met","ERROR")
))))))</f>
        <v>Currently Meeting, Pending</v>
      </c>
      <c r="M199">
        <f>IF(K197="Y",(E197+E199),E197)</f>
        <v>1065</v>
      </c>
      <c r="N199" s="1">
        <v>45930</v>
      </c>
      <c r="O199" s="4">
        <f t="shared" si="9"/>
        <v>8.9535534415221048E-3</v>
      </c>
      <c r="Q199" s="4">
        <v>4.502923976608187E-2</v>
      </c>
    </row>
    <row r="201" spans="1:17" x14ac:dyDescent="0.25">
      <c r="A201" s="9" t="s">
        <v>47</v>
      </c>
      <c r="B201" t="s">
        <v>48</v>
      </c>
    </row>
  </sheetData>
  <autoFilter ref="A1:Q199" xr:uid="{00000000-0001-0000-0000-000000000000}"/>
  <pageMargins left="0.7" right="0.7" top="0.75" bottom="0.75" header="0.3" footer="0.3"/>
  <pageSetup orientation="portrait" verticalDpi="1200" r:id="rId1"/>
  <ignoredErrors>
    <ignoredError sqref="G2:G19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  <DateModified xmlns="a82c12e9-f0fe-44ba-8a31-bf8257c71c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596918df6aaaf2eed3534d0b61dbf5d1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9faf0890699bccc6d2bf185ba7ce82f7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AED97B-8BCC-4468-8BD4-1C6A3E889ED3}">
  <ds:schemaRefs>
    <ds:schemaRef ds:uri="20867c8d-1cc9-4acd-a073-94634f6a764f"/>
    <ds:schemaRef ds:uri="http://purl.org/dc/terms/"/>
    <ds:schemaRef ds:uri="http://schemas.microsoft.com/office/2006/documentManagement/types"/>
    <ds:schemaRef ds:uri="http://schemas.microsoft.com/office/2006/metadata/properties"/>
    <ds:schemaRef ds:uri="7467b07a-63e4-4526-818f-48c6a4d2dc7d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a82c12e9-f0fe-44ba-8a31-bf8257c71c7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D49EBA-8C72-41CD-9B20-B2B3C0DD98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B1274A-AA4D-43B8-8EAA-BF0AA3379D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PDUFA Apps. &amp; Supps. 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McReynolds, Kelly</dc:creator>
  <cp:lastModifiedBy>McReynolds, Kelly</cp:lastModifiedBy>
  <dcterms:created xsi:type="dcterms:W3CDTF">2020-02-06T16:02:34Z</dcterms:created>
  <dcterms:modified xsi:type="dcterms:W3CDTF">2025-12-18T02:02:05Z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