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PDUFA/3 - Dataset Downloads/FY26/"/>
    </mc:Choice>
  </mc:AlternateContent>
  <xr:revisionPtr revIDLastSave="146" documentId="8_{55AA2E7A-AFC1-4A6B-8670-2E5052342395}" xr6:coauthVersionLast="47" xr6:coauthVersionMax="47" xr10:uidLastSave="{1F686BDB-0362-498E-A0C2-5F5C456F492B}"/>
  <bookViews>
    <workbookView xWindow="-120" yWindow="-120" windowWidth="24240" windowHeight="13020" xr2:uid="{4DA29EB2-F656-4AFF-BA95-6B778245DD62}"/>
  </bookViews>
  <sheets>
    <sheet name="Performance Template" sheetId="1" r:id="rId1"/>
  </sheets>
  <definedNames>
    <definedName name="_xlnm._FilterDatabase" localSheetId="0" hidden="1">'Performance Template'!$A$1:$Q$229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1" i="1" l="1"/>
  <c r="N150" i="1"/>
  <c r="N149" i="1"/>
  <c r="N148" i="1"/>
  <c r="N147" i="1"/>
  <c r="N146" i="1"/>
  <c r="H5" i="1" l="1"/>
  <c r="I5" i="1"/>
  <c r="H6" i="1"/>
  <c r="P6" i="1" s="1"/>
  <c r="I6" i="1"/>
  <c r="H7" i="1"/>
  <c r="P7" i="1" s="1"/>
  <c r="I7" i="1"/>
  <c r="H8" i="1"/>
  <c r="I8" i="1"/>
  <c r="H9" i="1"/>
  <c r="P9" i="1" s="1"/>
  <c r="I9" i="1"/>
  <c r="H10" i="1"/>
  <c r="P10" i="1" s="1"/>
  <c r="I10" i="1"/>
  <c r="H11" i="1"/>
  <c r="I11" i="1"/>
  <c r="H12" i="1"/>
  <c r="P12" i="1" s="1"/>
  <c r="I12" i="1"/>
  <c r="H13" i="1"/>
  <c r="P13" i="1" s="1"/>
  <c r="I13" i="1"/>
  <c r="H14" i="1"/>
  <c r="I14" i="1"/>
  <c r="H15" i="1"/>
  <c r="P15" i="1" s="1"/>
  <c r="I15" i="1"/>
  <c r="H16" i="1"/>
  <c r="P16" i="1" s="1"/>
  <c r="I16" i="1"/>
  <c r="H17" i="1"/>
  <c r="I17" i="1"/>
  <c r="H18" i="1"/>
  <c r="P18" i="1" s="1"/>
  <c r="I18" i="1"/>
  <c r="H19" i="1"/>
  <c r="P19" i="1" s="1"/>
  <c r="I19" i="1"/>
  <c r="H20" i="1"/>
  <c r="I20" i="1"/>
  <c r="H21" i="1"/>
  <c r="P21" i="1" s="1"/>
  <c r="I21" i="1"/>
  <c r="H22" i="1"/>
  <c r="P22" i="1" s="1"/>
  <c r="I22" i="1"/>
  <c r="H23" i="1"/>
  <c r="I23" i="1"/>
  <c r="H24" i="1"/>
  <c r="P24" i="1" s="1"/>
  <c r="I24" i="1"/>
  <c r="H25" i="1"/>
  <c r="P25" i="1" s="1"/>
  <c r="I25" i="1"/>
  <c r="H26" i="1"/>
  <c r="I26" i="1"/>
  <c r="H27" i="1"/>
  <c r="P27" i="1" s="1"/>
  <c r="I27" i="1"/>
  <c r="H28" i="1"/>
  <c r="P28" i="1" s="1"/>
  <c r="I28" i="1"/>
  <c r="H29" i="1"/>
  <c r="I29" i="1"/>
  <c r="H30" i="1"/>
  <c r="P30" i="1" s="1"/>
  <c r="I30" i="1"/>
  <c r="H31" i="1"/>
  <c r="P31" i="1" s="1"/>
  <c r="I31" i="1"/>
  <c r="H32" i="1"/>
  <c r="I32" i="1"/>
  <c r="H33" i="1"/>
  <c r="P33" i="1" s="1"/>
  <c r="I33" i="1"/>
  <c r="H34" i="1"/>
  <c r="P34" i="1" s="1"/>
  <c r="I34" i="1"/>
  <c r="H35" i="1"/>
  <c r="I35" i="1"/>
  <c r="H36" i="1"/>
  <c r="P36" i="1" s="1"/>
  <c r="I36" i="1"/>
  <c r="H37" i="1"/>
  <c r="P37" i="1" s="1"/>
  <c r="I37" i="1"/>
  <c r="H38" i="1"/>
  <c r="I38" i="1"/>
  <c r="H39" i="1"/>
  <c r="P39" i="1" s="1"/>
  <c r="I39" i="1"/>
  <c r="H40" i="1"/>
  <c r="P40" i="1" s="1"/>
  <c r="I40" i="1"/>
  <c r="H41" i="1"/>
  <c r="I41" i="1"/>
  <c r="H42" i="1"/>
  <c r="P42" i="1" s="1"/>
  <c r="I42" i="1"/>
  <c r="H43" i="1"/>
  <c r="P43" i="1" s="1"/>
  <c r="I43" i="1"/>
  <c r="H50" i="1"/>
  <c r="I50" i="1"/>
  <c r="L50" i="1"/>
  <c r="H51" i="1"/>
  <c r="P51" i="1" s="1"/>
  <c r="I51" i="1"/>
  <c r="L51" i="1"/>
  <c r="H52" i="1"/>
  <c r="P52" i="1" s="1"/>
  <c r="I52" i="1"/>
  <c r="L52" i="1"/>
  <c r="H53" i="1"/>
  <c r="I53" i="1"/>
  <c r="H54" i="1"/>
  <c r="P54" i="1" s="1"/>
  <c r="I54" i="1"/>
  <c r="H55" i="1"/>
  <c r="P55" i="1" s="1"/>
  <c r="I55" i="1"/>
  <c r="H59" i="1"/>
  <c r="P59" i="1" s="1"/>
  <c r="I59" i="1"/>
  <c r="L59" i="1"/>
  <c r="H60" i="1"/>
  <c r="P60" i="1" s="1"/>
  <c r="I60" i="1"/>
  <c r="L60" i="1"/>
  <c r="H61" i="1"/>
  <c r="P61" i="1" s="1"/>
  <c r="I61" i="1"/>
  <c r="L61" i="1"/>
  <c r="H68" i="1"/>
  <c r="I68" i="1"/>
  <c r="H69" i="1"/>
  <c r="P69" i="1" s="1"/>
  <c r="I69" i="1"/>
  <c r="H70" i="1"/>
  <c r="P70" i="1" s="1"/>
  <c r="I70" i="1"/>
  <c r="H71" i="1"/>
  <c r="I71" i="1"/>
  <c r="H72" i="1"/>
  <c r="P72" i="1" s="1"/>
  <c r="I72" i="1"/>
  <c r="H73" i="1"/>
  <c r="P73" i="1" s="1"/>
  <c r="I73" i="1"/>
  <c r="H74" i="1"/>
  <c r="I74" i="1"/>
  <c r="H75" i="1"/>
  <c r="P75" i="1" s="1"/>
  <c r="I75" i="1"/>
  <c r="H76" i="1"/>
  <c r="P76" i="1" s="1"/>
  <c r="I76" i="1"/>
  <c r="H77" i="1"/>
  <c r="I77" i="1"/>
  <c r="H78" i="1"/>
  <c r="P78" i="1" s="1"/>
  <c r="I78" i="1"/>
  <c r="H79" i="1"/>
  <c r="P79" i="1" s="1"/>
  <c r="I79" i="1"/>
  <c r="H80" i="1"/>
  <c r="I80" i="1"/>
  <c r="H81" i="1"/>
  <c r="P81" i="1" s="1"/>
  <c r="I81" i="1"/>
  <c r="H82" i="1"/>
  <c r="P82" i="1" s="1"/>
  <c r="I82" i="1"/>
  <c r="H83" i="1"/>
  <c r="I83" i="1"/>
  <c r="H84" i="1"/>
  <c r="P84" i="1" s="1"/>
  <c r="I84" i="1"/>
  <c r="H85" i="1"/>
  <c r="P85" i="1" s="1"/>
  <c r="I85" i="1"/>
  <c r="H56" i="1"/>
  <c r="I56" i="1"/>
  <c r="L56" i="1"/>
  <c r="H57" i="1"/>
  <c r="P57" i="1" s="1"/>
  <c r="I57" i="1"/>
  <c r="L57" i="1"/>
  <c r="H58" i="1"/>
  <c r="P58" i="1" s="1"/>
  <c r="I58" i="1"/>
  <c r="L58" i="1"/>
  <c r="H65" i="1"/>
  <c r="I65" i="1"/>
  <c r="H66" i="1"/>
  <c r="P66" i="1" s="1"/>
  <c r="I66" i="1"/>
  <c r="H67" i="1"/>
  <c r="P67" i="1" s="1"/>
  <c r="I67" i="1"/>
  <c r="H62" i="1"/>
  <c r="I62" i="1"/>
  <c r="H63" i="1"/>
  <c r="P63" i="1" s="1"/>
  <c r="I63" i="1"/>
  <c r="H64" i="1"/>
  <c r="P64" i="1" s="1"/>
  <c r="I64" i="1"/>
  <c r="H98" i="1"/>
  <c r="I98" i="1"/>
  <c r="H99" i="1"/>
  <c r="P99" i="1" s="1"/>
  <c r="I99" i="1"/>
  <c r="H100" i="1"/>
  <c r="P100" i="1" s="1"/>
  <c r="I100" i="1"/>
  <c r="H104" i="1"/>
  <c r="I104" i="1"/>
  <c r="H105" i="1"/>
  <c r="P105" i="1" s="1"/>
  <c r="I105" i="1"/>
  <c r="H106" i="1"/>
  <c r="P106" i="1" s="1"/>
  <c r="I106" i="1"/>
  <c r="H101" i="1"/>
  <c r="I101" i="1"/>
  <c r="H102" i="1"/>
  <c r="P102" i="1" s="1"/>
  <c r="I102" i="1"/>
  <c r="H103" i="1"/>
  <c r="P103" i="1" s="1"/>
  <c r="I103" i="1"/>
  <c r="H107" i="1"/>
  <c r="I107" i="1"/>
  <c r="H108" i="1"/>
  <c r="P108" i="1" s="1"/>
  <c r="I108" i="1"/>
  <c r="H109" i="1"/>
  <c r="P109" i="1" s="1"/>
  <c r="I109" i="1"/>
  <c r="H89" i="1"/>
  <c r="I89" i="1"/>
  <c r="H90" i="1"/>
  <c r="P90" i="1" s="1"/>
  <c r="I90" i="1"/>
  <c r="H91" i="1"/>
  <c r="P91" i="1" s="1"/>
  <c r="I91" i="1"/>
  <c r="H110" i="1"/>
  <c r="I110" i="1"/>
  <c r="H111" i="1"/>
  <c r="P111" i="1" s="1"/>
  <c r="I111" i="1"/>
  <c r="H112" i="1"/>
  <c r="P112" i="1" s="1"/>
  <c r="I112" i="1"/>
  <c r="H113" i="1"/>
  <c r="I113" i="1"/>
  <c r="H114" i="1"/>
  <c r="P114" i="1" s="1"/>
  <c r="I114" i="1"/>
  <c r="H115" i="1"/>
  <c r="P115" i="1" s="1"/>
  <c r="I115" i="1"/>
  <c r="H86" i="1"/>
  <c r="I86" i="1"/>
  <c r="H87" i="1"/>
  <c r="P87" i="1" s="1"/>
  <c r="I87" i="1"/>
  <c r="H88" i="1"/>
  <c r="P88" i="1" s="1"/>
  <c r="I88" i="1"/>
  <c r="H95" i="1"/>
  <c r="I95" i="1"/>
  <c r="H96" i="1"/>
  <c r="P96" i="1" s="1"/>
  <c r="I96" i="1"/>
  <c r="H97" i="1"/>
  <c r="P97" i="1" s="1"/>
  <c r="I97" i="1"/>
  <c r="H92" i="1"/>
  <c r="I92" i="1"/>
  <c r="H93" i="1"/>
  <c r="P93" i="1" s="1"/>
  <c r="I93" i="1"/>
  <c r="H94" i="1"/>
  <c r="P94" i="1" s="1"/>
  <c r="I94" i="1"/>
  <c r="H128" i="1"/>
  <c r="I128" i="1"/>
  <c r="H134" i="1"/>
  <c r="I134" i="1"/>
  <c r="I135" i="1"/>
  <c r="I136" i="1"/>
  <c r="H131" i="1"/>
  <c r="I131" i="1"/>
  <c r="H137" i="1"/>
  <c r="I137" i="1"/>
  <c r="H138" i="1"/>
  <c r="P138" i="1" s="1"/>
  <c r="I138" i="1"/>
  <c r="H139" i="1"/>
  <c r="P139" i="1" s="1"/>
  <c r="I139" i="1"/>
  <c r="H119" i="1"/>
  <c r="I119" i="1"/>
  <c r="I120" i="1"/>
  <c r="I121" i="1"/>
  <c r="H140" i="1"/>
  <c r="I140" i="1"/>
  <c r="H141" i="1"/>
  <c r="P141" i="1" s="1"/>
  <c r="I141" i="1"/>
  <c r="H142" i="1"/>
  <c r="P142" i="1" s="1"/>
  <c r="I142" i="1"/>
  <c r="H143" i="1"/>
  <c r="I143" i="1"/>
  <c r="I144" i="1"/>
  <c r="I145" i="1"/>
  <c r="H116" i="1"/>
  <c r="I116" i="1"/>
  <c r="H117" i="1"/>
  <c r="P117" i="1" s="1"/>
  <c r="I117" i="1"/>
  <c r="H118" i="1"/>
  <c r="P118" i="1" s="1"/>
  <c r="I118" i="1"/>
  <c r="H125" i="1"/>
  <c r="I125" i="1"/>
  <c r="H126" i="1"/>
  <c r="P126" i="1" s="1"/>
  <c r="I126" i="1"/>
  <c r="H127" i="1"/>
  <c r="P127" i="1" s="1"/>
  <c r="I127" i="1"/>
  <c r="H122" i="1"/>
  <c r="I122" i="1"/>
  <c r="H123" i="1"/>
  <c r="P123" i="1" s="1"/>
  <c r="I123" i="1"/>
  <c r="H124" i="1"/>
  <c r="P124" i="1" s="1"/>
  <c r="I124" i="1"/>
  <c r="N139" i="1" l="1"/>
  <c r="N138" i="1"/>
  <c r="N137" i="1"/>
  <c r="N61" i="1"/>
  <c r="N60" i="1"/>
  <c r="N59" i="1"/>
  <c r="J140" i="1"/>
  <c r="N140" i="1"/>
  <c r="N142" i="1"/>
  <c r="N141" i="1"/>
  <c r="N133" i="1"/>
  <c r="N132" i="1"/>
  <c r="N131" i="1"/>
  <c r="N94" i="1"/>
  <c r="N93" i="1"/>
  <c r="N92" i="1"/>
  <c r="N88" i="1"/>
  <c r="N87" i="1"/>
  <c r="N86" i="1"/>
  <c r="N111" i="1"/>
  <c r="N112" i="1"/>
  <c r="N110" i="1"/>
  <c r="J109" i="1"/>
  <c r="N109" i="1"/>
  <c r="N108" i="1"/>
  <c r="N107" i="1"/>
  <c r="N104" i="1"/>
  <c r="N106" i="1"/>
  <c r="N105" i="1"/>
  <c r="N62" i="1"/>
  <c r="N64" i="1"/>
  <c r="N63" i="1"/>
  <c r="N57" i="1"/>
  <c r="N56" i="1"/>
  <c r="N58" i="1"/>
  <c r="N52" i="1"/>
  <c r="N51" i="1"/>
  <c r="N50" i="1"/>
  <c r="J123" i="1"/>
  <c r="N124" i="1"/>
  <c r="N123" i="1"/>
  <c r="N122" i="1"/>
  <c r="J116" i="1"/>
  <c r="N116" i="1"/>
  <c r="N118" i="1"/>
  <c r="N117" i="1"/>
  <c r="J80" i="1"/>
  <c r="N82" i="1"/>
  <c r="N81" i="1"/>
  <c r="N80" i="1"/>
  <c r="P74" i="1"/>
  <c r="N76" i="1"/>
  <c r="N75" i="1"/>
  <c r="N74" i="1"/>
  <c r="P68" i="1"/>
  <c r="N68" i="1"/>
  <c r="N70" i="1"/>
  <c r="N69" i="1"/>
  <c r="P38" i="1"/>
  <c r="N40" i="1"/>
  <c r="N39" i="1"/>
  <c r="N38" i="1"/>
  <c r="J32" i="1"/>
  <c r="N33" i="1"/>
  <c r="N34" i="1"/>
  <c r="N32" i="1"/>
  <c r="N27" i="1"/>
  <c r="N28" i="1"/>
  <c r="N26" i="1"/>
  <c r="J20" i="1"/>
  <c r="N22" i="1"/>
  <c r="N21" i="1"/>
  <c r="N20" i="1"/>
  <c r="P14" i="1"/>
  <c r="N14" i="1"/>
  <c r="N16" i="1"/>
  <c r="N15" i="1"/>
  <c r="P8" i="1"/>
  <c r="N9" i="1"/>
  <c r="N8" i="1"/>
  <c r="N10" i="1"/>
  <c r="J143" i="1"/>
  <c r="N145" i="1"/>
  <c r="N144" i="1"/>
  <c r="N143" i="1"/>
  <c r="J128" i="1"/>
  <c r="N130" i="1"/>
  <c r="N129" i="1"/>
  <c r="N128" i="1"/>
  <c r="J95" i="1"/>
  <c r="N97" i="1"/>
  <c r="N96" i="1"/>
  <c r="N95" i="1"/>
  <c r="N115" i="1"/>
  <c r="N114" i="1"/>
  <c r="N113" i="1"/>
  <c r="N91" i="1"/>
  <c r="N90" i="1"/>
  <c r="N89" i="1"/>
  <c r="N103" i="1"/>
  <c r="N102" i="1"/>
  <c r="N101" i="1"/>
  <c r="J100" i="1"/>
  <c r="N98" i="1"/>
  <c r="N100" i="1"/>
  <c r="N99" i="1"/>
  <c r="N67" i="1"/>
  <c r="N66" i="1"/>
  <c r="N65" i="1"/>
  <c r="J53" i="1"/>
  <c r="N55" i="1"/>
  <c r="N54" i="1"/>
  <c r="N53" i="1"/>
  <c r="J119" i="1"/>
  <c r="N121" i="1"/>
  <c r="N120" i="1"/>
  <c r="N119" i="1"/>
  <c r="N134" i="1"/>
  <c r="N135" i="1"/>
  <c r="N136" i="1"/>
  <c r="P125" i="1"/>
  <c r="N127" i="1"/>
  <c r="N126" i="1"/>
  <c r="N125" i="1"/>
  <c r="J83" i="1"/>
  <c r="N85" i="1"/>
  <c r="N84" i="1"/>
  <c r="N83" i="1"/>
  <c r="N79" i="1"/>
  <c r="N78" i="1"/>
  <c r="N77" i="1"/>
  <c r="P71" i="1"/>
  <c r="N73" i="1"/>
  <c r="N72" i="1"/>
  <c r="N71" i="1"/>
  <c r="N43" i="1"/>
  <c r="N42" i="1"/>
  <c r="N41" i="1"/>
  <c r="N37" i="1"/>
  <c r="N36" i="1"/>
  <c r="N35" i="1"/>
  <c r="P29" i="1"/>
  <c r="N31" i="1"/>
  <c r="N30" i="1"/>
  <c r="N29" i="1"/>
  <c r="P23" i="1"/>
  <c r="N25" i="1"/>
  <c r="N24" i="1"/>
  <c r="N23" i="1"/>
  <c r="N19" i="1"/>
  <c r="N17" i="1"/>
  <c r="N18" i="1"/>
  <c r="N13" i="1"/>
  <c r="N12" i="1"/>
  <c r="N11" i="1"/>
  <c r="J5" i="1"/>
  <c r="N7" i="1"/>
  <c r="N6" i="1"/>
  <c r="N5" i="1"/>
  <c r="J94" i="1"/>
  <c r="J106" i="1"/>
  <c r="I129" i="1"/>
  <c r="I133" i="1" s="1"/>
  <c r="I132" i="1" s="1"/>
  <c r="M136" i="1" s="1"/>
  <c r="J36" i="1"/>
  <c r="J12" i="1"/>
  <c r="J115" i="1"/>
  <c r="J88" i="1"/>
  <c r="P83" i="1"/>
  <c r="J6" i="1"/>
  <c r="J15" i="1"/>
  <c r="P53" i="1"/>
  <c r="J68" i="1"/>
  <c r="J144" i="1"/>
  <c r="J86" i="1"/>
  <c r="P134" i="1"/>
  <c r="J145" i="1"/>
  <c r="M79" i="1"/>
  <c r="M144" i="1"/>
  <c r="J59" i="1"/>
  <c r="J125" i="1"/>
  <c r="J9" i="1"/>
  <c r="I44" i="1"/>
  <c r="P35" i="1"/>
  <c r="H121" i="1"/>
  <c r="P121" i="1" s="1"/>
  <c r="J74" i="1"/>
  <c r="P98" i="1"/>
  <c r="M145" i="1"/>
  <c r="M121" i="1"/>
  <c r="P5" i="1"/>
  <c r="J13" i="1"/>
  <c r="P11" i="1"/>
  <c r="J8" i="1"/>
  <c r="M124" i="1"/>
  <c r="I46" i="1"/>
  <c r="J107" i="1"/>
  <c r="J141" i="1"/>
  <c r="P116" i="1"/>
  <c r="P80" i="1"/>
  <c r="J16" i="1"/>
  <c r="P122" i="1"/>
  <c r="I45" i="1"/>
  <c r="J142" i="1"/>
  <c r="M122" i="1"/>
  <c r="I130" i="1"/>
  <c r="P140" i="1"/>
  <c r="M134" i="1"/>
  <c r="P128" i="1"/>
  <c r="M35" i="1"/>
  <c r="J122" i="1"/>
  <c r="J71" i="1"/>
  <c r="I47" i="1"/>
  <c r="M108" i="1"/>
  <c r="M107" i="1"/>
  <c r="J138" i="1"/>
  <c r="J137" i="1"/>
  <c r="M78" i="1"/>
  <c r="M77" i="1"/>
  <c r="H47" i="1"/>
  <c r="M135" i="1"/>
  <c r="M125" i="1"/>
  <c r="M126" i="1"/>
  <c r="M117" i="1"/>
  <c r="M118" i="1"/>
  <c r="J17" i="1"/>
  <c r="J18" i="1"/>
  <c r="P17" i="1"/>
  <c r="M142" i="1"/>
  <c r="M140" i="1"/>
  <c r="J131" i="1"/>
  <c r="P131" i="1"/>
  <c r="J111" i="1"/>
  <c r="J110" i="1"/>
  <c r="P110" i="1"/>
  <c r="J29" i="1"/>
  <c r="J30" i="1"/>
  <c r="J31" i="1"/>
  <c r="P137" i="1"/>
  <c r="M127" i="1"/>
  <c r="J42" i="1"/>
  <c r="J43" i="1"/>
  <c r="P41" i="1"/>
  <c r="M119" i="1"/>
  <c r="M120" i="1"/>
  <c r="M137" i="1"/>
  <c r="M138" i="1"/>
  <c r="M139" i="1"/>
  <c r="M87" i="1"/>
  <c r="M86" i="1"/>
  <c r="M88" i="1"/>
  <c r="J19" i="1"/>
  <c r="P86" i="1"/>
  <c r="J87" i="1"/>
  <c r="P89" i="1"/>
  <c r="J90" i="1"/>
  <c r="P65" i="1"/>
  <c r="J65" i="1"/>
  <c r="P32" i="1"/>
  <c r="J33" i="1"/>
  <c r="J34" i="1"/>
  <c r="J24" i="1"/>
  <c r="J25" i="1"/>
  <c r="J62" i="1"/>
  <c r="P62" i="1"/>
  <c r="J97" i="1"/>
  <c r="I49" i="1"/>
  <c r="M143" i="1"/>
  <c r="J99" i="1"/>
  <c r="J98" i="1"/>
  <c r="H46" i="1"/>
  <c r="P46" i="1" s="1"/>
  <c r="J101" i="1"/>
  <c r="P101" i="1"/>
  <c r="J77" i="1"/>
  <c r="P77" i="1"/>
  <c r="H45" i="1"/>
  <c r="P45" i="1" s="1"/>
  <c r="J26" i="1"/>
  <c r="P26" i="1"/>
  <c r="J27" i="1"/>
  <c r="J28" i="1"/>
  <c r="M123" i="1"/>
  <c r="J127" i="1"/>
  <c r="P119" i="1"/>
  <c r="H130" i="1"/>
  <c r="P130" i="1" s="1"/>
  <c r="H129" i="1"/>
  <c r="P129" i="1" s="1"/>
  <c r="M109" i="1"/>
  <c r="M116" i="1"/>
  <c r="M141" i="1"/>
  <c r="P143" i="1"/>
  <c r="H144" i="1"/>
  <c r="P144" i="1" s="1"/>
  <c r="P107" i="1"/>
  <c r="J108" i="1"/>
  <c r="H145" i="1"/>
  <c r="P145" i="1" s="1"/>
  <c r="J134" i="1"/>
  <c r="H2" i="1"/>
  <c r="I2" i="1"/>
  <c r="H4" i="1"/>
  <c r="P4" i="1" s="1"/>
  <c r="I4" i="1"/>
  <c r="I3" i="1"/>
  <c r="H3" i="1"/>
  <c r="P3" i="1" s="1"/>
  <c r="J126" i="1"/>
  <c r="P104" i="1"/>
  <c r="J104" i="1"/>
  <c r="J105" i="1"/>
  <c r="P113" i="1"/>
  <c r="J114" i="1"/>
  <c r="J113" i="1"/>
  <c r="J92" i="1"/>
  <c r="P92" i="1"/>
  <c r="J93" i="1"/>
  <c r="P95" i="1"/>
  <c r="J96" i="1"/>
  <c r="P56" i="1"/>
  <c r="J56" i="1"/>
  <c r="J50" i="1"/>
  <c r="P50" i="1"/>
  <c r="P20" i="1"/>
  <c r="J21" i="1"/>
  <c r="J22" i="1"/>
  <c r="H44" i="1"/>
  <c r="J112" i="1"/>
  <c r="J103" i="1"/>
  <c r="M36" i="1"/>
  <c r="M37" i="1"/>
  <c r="J89" i="1"/>
  <c r="J102" i="1"/>
  <c r="J91" i="1"/>
  <c r="J14" i="1"/>
  <c r="H48" i="1"/>
  <c r="P48" i="1" s="1"/>
  <c r="I48" i="1"/>
  <c r="H49" i="1"/>
  <c r="P49" i="1" s="1"/>
  <c r="J10" i="1"/>
  <c r="J41" i="1"/>
  <c r="J37" i="1"/>
  <c r="J35" i="1"/>
  <c r="J23" i="1"/>
  <c r="J11" i="1"/>
  <c r="J118" i="1" l="1"/>
  <c r="J117" i="1" s="1"/>
  <c r="J130" i="1"/>
  <c r="J129" i="1" s="1"/>
  <c r="N44" i="1"/>
  <c r="N46" i="1"/>
  <c r="N45" i="1"/>
  <c r="N4" i="1"/>
  <c r="N3" i="1"/>
  <c r="N2" i="1"/>
  <c r="J121" i="1"/>
  <c r="J120" i="1" s="1"/>
  <c r="N49" i="1"/>
  <c r="N48" i="1"/>
  <c r="N47" i="1"/>
  <c r="J132" i="1"/>
  <c r="J49" i="1"/>
  <c r="H133" i="1"/>
  <c r="H120" i="1"/>
  <c r="J7" i="1"/>
  <c r="M46" i="1"/>
  <c r="M3" i="1"/>
  <c r="M44" i="1"/>
  <c r="M45" i="1"/>
  <c r="J47" i="1"/>
  <c r="M4" i="1"/>
  <c r="J48" i="1"/>
  <c r="J133" i="1"/>
  <c r="P47" i="1"/>
  <c r="M2" i="1"/>
  <c r="J52" i="1"/>
  <c r="J51" i="1" s="1"/>
  <c r="J55" i="1" s="1"/>
  <c r="J54" i="1" s="1"/>
  <c r="J58" i="1" s="1"/>
  <c r="J57" i="1" s="1"/>
  <c r="J61" i="1" s="1"/>
  <c r="J60" i="1" s="1"/>
  <c r="J64" i="1" s="1"/>
  <c r="J63" i="1" s="1"/>
  <c r="J67" i="1" s="1"/>
  <c r="J66" i="1" s="1"/>
  <c r="J70" i="1" s="1"/>
  <c r="J69" i="1" s="1"/>
  <c r="J73" i="1" s="1"/>
  <c r="J72" i="1" s="1"/>
  <c r="J76" i="1" s="1"/>
  <c r="J75" i="1" s="1"/>
  <c r="J79" i="1" s="1"/>
  <c r="J78" i="1" s="1"/>
  <c r="J82" i="1" s="1"/>
  <c r="J81" i="1" s="1"/>
  <c r="J85" i="1" s="1"/>
  <c r="J84" i="1" s="1"/>
  <c r="J2" i="1"/>
  <c r="J4" i="1"/>
  <c r="J3" i="1"/>
  <c r="P2" i="1"/>
  <c r="J45" i="1"/>
  <c r="P44" i="1"/>
  <c r="J46" i="1"/>
  <c r="J44" i="1"/>
  <c r="P120" i="1" l="1"/>
  <c r="J124" i="1"/>
  <c r="P133" i="1"/>
  <c r="H132" i="1"/>
  <c r="P132" i="1" l="1"/>
  <c r="J136" i="1"/>
  <c r="H136" i="1"/>
  <c r="P136" i="1" l="1"/>
  <c r="J135" i="1"/>
  <c r="H135" i="1"/>
  <c r="P135" i="1" l="1"/>
  <c r="J1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tc={3C7518E1-41E2-44D8-80AF-5551AB26089C}</author>
    <author>tc={76C5F413-616C-4321-9EA4-F67E38E2E684}</author>
    <author>tc={CD7A2B45-C8CA-4888-8ACC-2A8844AA02EB}</author>
    <author>tc={04F7220B-7FA0-45E2-929B-EDD56AF2FA31}</author>
  </authors>
  <commentList>
    <comment ref="N1" authorId="0" shapeId="0" xr:uid="{3C7518E1-41E2-44D8-80AF-5551AB26089C}">
      <text>
        <t>[Threaded comment]
Your version of Excel allows you to read this threaded comment; however, any edits to it will get removed if the file is opened in a newer version of Excel. Learn more: https://go.microsoft.com/fwlink/?linkid=870924
Comment:
    If Fiscal Year is Preliminary then this number represents the Actions Completed (On Time + Overdue) out of the Total. If Fiscal Year is NOT Preliminary then this number represents the Actions On Time out of the Total.</t>
      </text>
    </comment>
    <comment ref="E134" authorId="1" shapeId="0" xr:uid="{76C5F413-616C-4321-9EA4-F67E38E2E68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  <comment ref="E135" authorId="2" shapeId="0" xr:uid="{CD7A2B45-C8CA-4888-8ACC-2A8844AA02E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  <comment ref="E136" authorId="3" shapeId="0" xr:uid="{04F7220B-7FA0-45E2-929B-EDD56AF2FA3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</commentList>
</comments>
</file>

<file path=xl/sharedStrings.xml><?xml version="1.0" encoding="utf-8"?>
<sst xmlns="http://schemas.openxmlformats.org/spreadsheetml/2006/main" count="1484" uniqueCount="80">
  <si>
    <t>Time Period</t>
  </si>
  <si>
    <t>PDUFA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</si>
  <si>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</si>
  <si>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</si>
  <si>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</si>
  <si>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</si>
  <si>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</si>
  <si>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</si>
  <si>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</si>
  <si>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</si>
  <si>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</si>
  <si>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</si>
  <si>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Data As Of</t>
  </si>
  <si>
    <t>Percent of Total</t>
  </si>
  <si>
    <t>Applications and Supplements</t>
  </si>
  <si>
    <t>Class 1 and 2 Resubmitted NDAs and BLAs**</t>
  </si>
  <si>
    <t>On Time</t>
  </si>
  <si>
    <t>2 months and 6 months</t>
  </si>
  <si>
    <t>N</t>
  </si>
  <si>
    <t>Goal Met</t>
  </si>
  <si>
    <t>Pending</t>
  </si>
  <si>
    <t>Overdue</t>
  </si>
  <si>
    <t>Class 1 Resubmitted NDA and BLA Efficacy Supplements</t>
  </si>
  <si>
    <t>2 months</t>
  </si>
  <si>
    <t>Class 1 Resubmitted NDAs and BLAs</t>
  </si>
  <si>
    <t>Goal Not Met</t>
  </si>
  <si>
    <t>Class 2 Resubmitted NDA and BLA Efficacy Supplements</t>
  </si>
  <si>
    <t>6 months</t>
  </si>
  <si>
    <t>Class 2 Resubmitted NDAs and BLAs</t>
  </si>
  <si>
    <t>NDA and BLA Manufacturing Supplements Not Requiring Prior Approval</t>
  </si>
  <si>
    <t>NDA and BLA Manufacturing Supplements Requiring Prior Approval</t>
  </si>
  <si>
    <t>4 months</t>
  </si>
  <si>
    <t>Original Priority NMEs and BLAs***</t>
  </si>
  <si>
    <t>Original Priority Non-NME NDAs***</t>
  </si>
  <si>
    <t>Original Standard NMEs and BLAs</t>
  </si>
  <si>
    <t>10 months</t>
  </si>
  <si>
    <t>Original Standard Non-NME NDAs</t>
  </si>
  <si>
    <t>Priority NDA and BLA Efficacy Supplements***</t>
  </si>
  <si>
    <t>Standard NDA and BLA Efficacy Supplements</t>
  </si>
  <si>
    <t>Class 1 and 2 Resubmitted NDA and BLA Efficacy Supplements****</t>
  </si>
  <si>
    <t>Y</t>
  </si>
  <si>
    <t>Will Not Meet Goal</t>
  </si>
  <si>
    <t>Will Meet Goal</t>
  </si>
  <si>
    <t>6 Months</t>
  </si>
  <si>
    <t>4 Months</t>
  </si>
  <si>
    <t>Currently Meeting, Pending</t>
  </si>
  <si>
    <t>10 Months</t>
  </si>
  <si>
    <t>Undesignated</t>
  </si>
  <si>
    <t>Goal Timeline 2</t>
  </si>
  <si>
    <t>, respectively</t>
  </si>
  <si>
    <t xml:space="preserve"> of filing date</t>
  </si>
  <si>
    <t>Actions Completed/On Time</t>
  </si>
  <si>
    <t>1 of 16</t>
  </si>
  <si>
    <t>16 of 43</t>
  </si>
  <si>
    <t>2 Months</t>
  </si>
  <si>
    <t>6 of 6</t>
  </si>
  <si>
    <t>4 of 9</t>
  </si>
  <si>
    <t>of Filing Date</t>
  </si>
  <si>
    <t>26 of 34</t>
  </si>
  <si>
    <t>716 of 1279</t>
  </si>
  <si>
    <t>19 of 48</t>
  </si>
  <si>
    <t>0 of 53</t>
  </si>
  <si>
    <t>3 of 5</t>
  </si>
  <si>
    <t>2 of 2</t>
  </si>
  <si>
    <t>8 of 8</t>
  </si>
  <si>
    <t>9 of 137</t>
  </si>
  <si>
    <t>1510 of 1510</t>
  </si>
  <si>
    <t>1 of 25</t>
  </si>
  <si>
    <t>192 of 196</t>
  </si>
  <si>
    <t>2 of 7</t>
  </si>
  <si>
    <t>32 of 74</t>
  </si>
  <si>
    <t>40 of 40</t>
  </si>
  <si>
    <t>609 of 1221</t>
  </si>
  <si>
    <t>3 of 3</t>
  </si>
  <si>
    <t>5 of 5</t>
  </si>
  <si>
    <t>86 of 86</t>
  </si>
  <si>
    <t>2 of 42</t>
  </si>
  <si>
    <t>60 of 72</t>
  </si>
  <si>
    <t>1948 of 1948</t>
  </si>
  <si>
    <t>51 of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</si>
</sst>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6">
    <xf numFmtId="0" fontId="0" fillId="0" borderId="0" xfId="0"/>
    <xf numFmtId="9" fontId="0" fillId="0" borderId="0" xfId="1" applyFont="1" applyFill="1"/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9" fontId="4" fillId="0" borderId="0" xfId="1" applyFont="1" applyFill="1"/>
    <xf numFmtId="0" fontId="4" fillId="0" borderId="0" xfId="2" applyFont="1" applyFill="1"/>
    <xf numFmtId="0" fontId="4" fillId="0" borderId="0" xfId="2" applyFont="1" applyFill="1" applyAlignment="1">
      <alignment wrapText="1"/>
    </xf>
    <xf numFmtId="0" fontId="4" fillId="0" borderId="0" xfId="2" applyNumberFormat="1" applyFont="1" applyFill="1" applyAlignment="1">
      <alignment horizontal="right"/>
    </xf>
    <xf numFmtId="0" fontId="4" fillId="0" borderId="0" xfId="2" applyFont="1" applyFill="1" applyAlignment="1">
      <alignment horizontal="right"/>
    </xf>
    <xf numFmtId="0" fontId="4" fillId="0" borderId="0" xfId="2" applyNumberFormat="1" applyFont="1" applyFill="1" applyAlignment="1">
      <alignment horizontal="right" wrapText="1"/>
    </xf>
    <xf numFmtId="0" fontId="3" fillId="0" borderId="0" xfId="0" applyFont="1"/>
    <xf numFmtId="9" fontId="3" fillId="0" borderId="0" xfId="1" applyFont="1" applyFill="1"/>
    <xf numFmtId="14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 applyFill="1"/>
    <xf numFmtId="0" fontId="4" fillId="0" borderId="0" xfId="0" applyFont="1" applyFill="1"/>
    <xf numFmtId="14" fontId="0" fillId="0" borderId="0" xfId="0" applyNumberFormat="1" applyFill="1"/>
    <xf numFmtId="9" fontId="5" fillId="0" borderId="0" xfId="1" applyFont="1"/>
    <xf numFmtId="9" fontId="0" fillId="0" borderId="0" xfId="1" applyFont="1"/>
    <xf numFmtId="9" fontId="4" fillId="0" borderId="0" xfId="1" applyFont="1"/>
    <xf numFmtId="0" fontId="6" fillId="0" borderId="0" xfId="0" applyFont="1"/>
    <xf numFmtId="9" fontId="0" fillId="0" borderId="0" xfId="0" applyNumberFormat="1"/>
    <xf numFmtId="0" fontId="7" fillId="0" borderId="0" xfId="0" applyFont="1"/>
  </cellXfs>
  <cellStyles count="3">
    <cellStyle name="Neutral" xfId="2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lestine, Joshlyn *" id="{61C55C07-12C4-410F-BB06-3A271D7EE61B}" userId="S::Joshlyn.Celestine@fda.gov::85a236d2-8ef7-4ccc-be59-273ad9d1476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6-06-15T15:20:33.79" personId="{61C55C07-12C4-410F-BB06-3A271D7EE61B}" id="{3C7518E1-41E2-44D8-80AF-5551AB26089C}">
    <text>If Fiscal Year is Preliminary then this number represents the Actions Completed (On Time + Overdue) out of the Total. If Fiscal Year is NOT Preliminary then this number represents the Actions On Time out of the Total.</text>
  </threadedComment>
  <threadedComment ref="E134" dT="2026-06-12T18:44:03.06" personId="{61C55C07-12C4-410F-BB06-3A271D7EE61B}" id="{76C5F413-616C-4321-9EA4-F67E38E2E684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  <threadedComment ref="E135" dT="2026-06-12T18:44:09.23" personId="{61C55C07-12C4-410F-BB06-3A271D7EE61B}" id="{CD7A2B45-C8CA-4888-8ACC-2A8844AA02EB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  <threadedComment ref="E136" dT="2026-06-12T18:44:14.89" personId="{61C55C07-12C4-410F-BB06-3A271D7EE61B}" id="{04F7220B-7FA0-45E2-929B-EDD56AF2FA31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4FAB-F5D8-4ACF-8F6F-0F17C9F504AA}">
  <dimension ref="A1:Q229"/>
  <sheetViews>
    <sheetView tabSelected="1" zoomScale="89" zoomScaleNormal="100" workbookViewId="0">
      <pane ySplit="1" topLeftCell="A2" activePane="bottomLeft" state="frozen"/>
      <selection activeCell="D1" sqref="D1"/>
      <selection pane="bottomLeft" activeCell="A2" sqref="A2"/>
    </sheetView>
  </sheetViews>
  <sheetFormatPr defaultRowHeight="15" x14ac:dyDescent="0.25"/>
  <cols>
    <col min="1" max="1" width="15.42578125" style="4" customWidth="1"/>
    <col min="2" max="2" width="38.85546875" customWidth="1"/>
    <col min="3" max="3" width="65.5703125" customWidth="1"/>
    <col min="4" max="4" width="10" customWidth="1"/>
    <col min="5" max="5" width="16" style="3" customWidth="1"/>
    <col min="6" max="6" width="26.7109375" customWidth="1"/>
    <col min="7" max="7" width="18.140625" customWidth="1"/>
    <col min="8" max="8" width="9.28515625" customWidth="1"/>
    <col min="9" max="9" width="18.140625" style="22" customWidth="1"/>
    <col min="10" max="10" width="26.7109375" style="22" customWidth="1"/>
    <col min="11" max="11" width="26" style="1" customWidth="1"/>
    <col min="12" max="12" width="13.5703125" customWidth="1"/>
    <col min="13" max="13" width="26.5703125" style="3" customWidth="1"/>
    <col min="14" max="14" width="19.7109375" customWidth="1"/>
    <col min="15" max="15" width="12.42578125" style="2" customWidth="1"/>
    <col min="16" max="16" width="17.42578125" style="1" customWidth="1"/>
    <col min="17" max="17" width="20.28515625" customWidth="1"/>
  </cols>
  <sheetData>
    <row r="1" spans="1:17" s="11" customFormat="1" x14ac:dyDescent="0.25">
      <c r="A1" s="15" t="s">
        <v>0</v>
      </c>
      <c r="B1" s="11" t="s">
        <v>1</v>
      </c>
      <c r="C1" s="11" t="s">
        <v>2</v>
      </c>
      <c r="D1" s="11" t="s">
        <v>3</v>
      </c>
      <c r="E1" s="14" t="s">
        <v>4</v>
      </c>
      <c r="F1" s="11" t="s">
        <v>5</v>
      </c>
      <c r="G1" s="11" t="s">
        <v>48</v>
      </c>
      <c r="H1" s="11" t="s">
        <v>6</v>
      </c>
      <c r="I1" s="20" t="s">
        <v>7</v>
      </c>
      <c r="J1" s="20" t="s">
        <v>8</v>
      </c>
      <c r="K1" s="12" t="s">
        <v>9</v>
      </c>
      <c r="L1" s="11" t="s">
        <v>10</v>
      </c>
      <c r="M1" s="14" t="s">
        <v>11</v>
      </c>
      <c r="N1" s="11" t="s">
        <v>51</v>
      </c>
      <c r="O1" s="13" t="s">
        <v>12</v>
      </c>
      <c r="P1" s="12" t="s">
        <v>13</v>
      </c>
      <c r="Q1" s="11" t="s">
        <v>47</v>
      </c>
    </row>
    <row r="2" spans="1:17" x14ac:dyDescent="0.25">
      <c r="A2">
        <v>2021</v>
      </c>
      <c r="B2" t="s">
        <v>14</v>
      </c>
      <c r="C2" t="s">
        <v>39</v>
      </c>
      <c r="D2" t="s">
        <v>16</v>
      </c>
      <c r="E2" s="3">
        <v>13</v>
      </c>
      <c r="F2" t="s">
        <v>17</v>
      </c>
      <c r="G2" t="s">
        <v>49</v>
      </c>
      <c r="H2">
        <f>SUM($E2:$E4)</f>
        <v>13</v>
      </c>
      <c r="I2" s="22">
        <f>IFERROR(IF(OR(E2&gt;0,E4&gt;0),ROUND(E2/(E2+E4),2),""),0)</f>
        <v>1</v>
      </c>
      <c r="J2" s="22">
        <f>IFERROR(IF(H2&gt;0,(E2+E3)/(H2),""),0)</f>
        <v>1</v>
      </c>
      <c r="K2" s="21">
        <v>0.9</v>
      </c>
      <c r="L2" t="s">
        <v>18</v>
      </c>
      <c r="M2" s="3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2" s="25" t="str">
        <f>IF(L2="Y", E2+E4 &amp; " of " &amp; H2,E2 &amp; " of " &amp; H2)</f>
        <v>13 of 13</v>
      </c>
      <c r="O2" s="2">
        <v>44834</v>
      </c>
      <c r="P2" s="21">
        <f t="shared" ref="P2:P33" si="0">IFERROR(E2/H2,0)</f>
        <v>1</v>
      </c>
    </row>
    <row r="3" spans="1:17" x14ac:dyDescent="0.25">
      <c r="A3">
        <v>2021</v>
      </c>
      <c r="B3" t="s">
        <v>14</v>
      </c>
      <c r="C3" t="s">
        <v>39</v>
      </c>
      <c r="D3" t="s">
        <v>20</v>
      </c>
      <c r="E3" s="3">
        <v>0</v>
      </c>
      <c r="F3" t="s">
        <v>17</v>
      </c>
      <c r="G3" t="s">
        <v>49</v>
      </c>
      <c r="H3">
        <f>SUM($E2:$E4)</f>
        <v>13</v>
      </c>
      <c r="I3" s="22">
        <f>IFERROR(IF(OR(E2&gt;0,E4&gt;0),ROUND(E2/(E2+E4),2),""),0)</f>
        <v>1</v>
      </c>
      <c r="J3" s="22">
        <f>IFERROR(IF(H2&gt;0,(E2+E3)/(H2),""),0)</f>
        <v>1</v>
      </c>
      <c r="K3" s="21">
        <v>0.9</v>
      </c>
      <c r="L3" t="s">
        <v>18</v>
      </c>
      <c r="M3" s="3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3" s="25" t="str">
        <f>IF(L2="Y", E2+E4 &amp; " of " &amp; H2,E2 &amp; " of " &amp; H2)</f>
        <v>13 of 13</v>
      </c>
      <c r="O3" s="2">
        <v>44834</v>
      </c>
      <c r="P3" s="21">
        <f t="shared" si="0"/>
        <v>0</v>
      </c>
    </row>
    <row r="4" spans="1:17" x14ac:dyDescent="0.25">
      <c r="A4">
        <v>2021</v>
      </c>
      <c r="B4" t="s">
        <v>14</v>
      </c>
      <c r="C4" t="s">
        <v>39</v>
      </c>
      <c r="D4" t="s">
        <v>21</v>
      </c>
      <c r="E4" s="3">
        <v>0</v>
      </c>
      <c r="F4" t="s">
        <v>17</v>
      </c>
      <c r="G4" t="s">
        <v>49</v>
      </c>
      <c r="H4">
        <f>SUM($E2:$E4)</f>
        <v>13</v>
      </c>
      <c r="I4" s="22">
        <f>IFERROR(IF(OR(E2&gt;0,E4&gt;0),ROUND(E2/(E2+E4),2),""),0)</f>
        <v>1</v>
      </c>
      <c r="J4" s="22">
        <f>IFERROR(IF(H2&gt;0,(E2+E3)/(H2),""),0)</f>
        <v>1</v>
      </c>
      <c r="K4" s="21">
        <v>0.9</v>
      </c>
      <c r="L4" t="s">
        <v>18</v>
      </c>
      <c r="M4" s="3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4" s="25" t="str">
        <f>IF(L2="Y", E2+E4 &amp; " of " &amp; H2,E2 &amp; " of " &amp; H2)</f>
        <v>13 of 13</v>
      </c>
      <c r="O4" s="2">
        <v>44834</v>
      </c>
      <c r="P4" s="21">
        <f t="shared" si="0"/>
        <v>0</v>
      </c>
    </row>
    <row r="5" spans="1:17" x14ac:dyDescent="0.25">
      <c r="A5">
        <v>2021</v>
      </c>
      <c r="B5" t="s">
        <v>14</v>
      </c>
      <c r="C5" t="s">
        <v>15</v>
      </c>
      <c r="D5" t="s">
        <v>16</v>
      </c>
      <c r="E5" s="3">
        <v>52</v>
      </c>
      <c r="F5" t="s">
        <v>17</v>
      </c>
      <c r="G5" t="s">
        <v>49</v>
      </c>
      <c r="H5">
        <f>SUM($E5:$E7)</f>
        <v>57</v>
      </c>
      <c r="I5" s="21">
        <f>IFERROR(E5/(E5+E7),0)</f>
        <v>0.91228070175438591</v>
      </c>
      <c r="J5" s="21">
        <f>IFERROR((E5+E6)/H5,0)</f>
        <v>0.91228070175438591</v>
      </c>
      <c r="K5" s="21">
        <v>0.9</v>
      </c>
      <c r="L5" t="s">
        <v>18</v>
      </c>
      <c r="M5" t="s">
        <v>19</v>
      </c>
      <c r="N5" s="25" t="str">
        <f>IF(L5="Y", E5+E7 &amp; " of " &amp; H5,E5 &amp; " of " &amp; H5)</f>
        <v>52 of 57</v>
      </c>
      <c r="O5" s="2">
        <v>44834</v>
      </c>
      <c r="P5" s="21">
        <f t="shared" si="0"/>
        <v>0.91228070175438591</v>
      </c>
    </row>
    <row r="6" spans="1:17" x14ac:dyDescent="0.25">
      <c r="A6">
        <v>2021</v>
      </c>
      <c r="B6" t="s">
        <v>14</v>
      </c>
      <c r="C6" t="s">
        <v>15</v>
      </c>
      <c r="D6" t="s">
        <v>20</v>
      </c>
      <c r="E6" s="3">
        <v>0</v>
      </c>
      <c r="F6" t="s">
        <v>17</v>
      </c>
      <c r="G6" t="s">
        <v>49</v>
      </c>
      <c r="H6">
        <f>SUM($E5:$E7)</f>
        <v>57</v>
      </c>
      <c r="I6" s="21">
        <f>IFERROR(E5/(E5+E7),0)</f>
        <v>0.91228070175438591</v>
      </c>
      <c r="J6" s="21">
        <f>IFERROR((E5+E6)/H5,0)</f>
        <v>0.91228070175438591</v>
      </c>
      <c r="K6" s="21">
        <v>0.9</v>
      </c>
      <c r="L6" t="s">
        <v>18</v>
      </c>
      <c r="M6" t="s">
        <v>19</v>
      </c>
      <c r="N6" s="25" t="str">
        <f>IF(L5="Y", E5+E7 &amp; " of " &amp; H5,E5 &amp; " of " &amp; H5)</f>
        <v>52 of 57</v>
      </c>
      <c r="O6" s="2">
        <v>44834</v>
      </c>
      <c r="P6" s="21">
        <f t="shared" si="0"/>
        <v>0</v>
      </c>
    </row>
    <row r="7" spans="1:17" x14ac:dyDescent="0.25">
      <c r="A7">
        <v>2021</v>
      </c>
      <c r="B7" t="s">
        <v>14</v>
      </c>
      <c r="C7" t="s">
        <v>15</v>
      </c>
      <c r="D7" t="s">
        <v>21</v>
      </c>
      <c r="E7" s="3">
        <v>5</v>
      </c>
      <c r="F7" t="s">
        <v>17</v>
      </c>
      <c r="G7" t="s">
        <v>49</v>
      </c>
      <c r="H7">
        <f>SUM($E5:$E7)</f>
        <v>57</v>
      </c>
      <c r="I7" s="21">
        <f>IFERROR(E5/(E5+E7),0)</f>
        <v>0.91228070175438591</v>
      </c>
      <c r="J7" s="21">
        <f>IFERROR((E5+E6)/H5,0)</f>
        <v>0.91228070175438591</v>
      </c>
      <c r="K7" s="21">
        <v>0.9</v>
      </c>
      <c r="L7" t="s">
        <v>18</v>
      </c>
      <c r="M7" t="s">
        <v>19</v>
      </c>
      <c r="N7" s="25" t="str">
        <f>IF(L5="Y", E5+E7 &amp; " of " &amp; H5,E5 &amp; " of " &amp; H5)</f>
        <v>52 of 57</v>
      </c>
      <c r="O7" s="2">
        <v>44834</v>
      </c>
      <c r="P7" s="21">
        <f t="shared" si="0"/>
        <v>8.771929824561403E-2</v>
      </c>
    </row>
    <row r="8" spans="1:17" x14ac:dyDescent="0.25">
      <c r="A8">
        <v>2021</v>
      </c>
      <c r="B8" t="s">
        <v>14</v>
      </c>
      <c r="C8" t="s">
        <v>22</v>
      </c>
      <c r="D8" t="s">
        <v>16</v>
      </c>
      <c r="E8">
        <v>3</v>
      </c>
      <c r="F8" t="s">
        <v>23</v>
      </c>
      <c r="H8">
        <f>SUM($E8:$E10)</f>
        <v>3</v>
      </c>
      <c r="I8" s="21">
        <f>IFERROR(E8/(E8+E10),0)</f>
        <v>1</v>
      </c>
      <c r="J8" s="21">
        <f>IFERROR((E8+E9)/H8,0)</f>
        <v>1</v>
      </c>
      <c r="K8" s="21">
        <v>0.9</v>
      </c>
      <c r="L8" t="s">
        <v>18</v>
      </c>
      <c r="M8" t="s">
        <v>19</v>
      </c>
      <c r="N8" s="25" t="str">
        <f>IF(L8="Y", E8+E10 &amp; " of " &amp; H8,E8 &amp; " of " &amp; H8)</f>
        <v>3 of 3</v>
      </c>
      <c r="O8" s="2">
        <v>44834</v>
      </c>
      <c r="P8" s="21">
        <f t="shared" si="0"/>
        <v>1</v>
      </c>
    </row>
    <row r="9" spans="1:17" x14ac:dyDescent="0.25">
      <c r="A9">
        <v>2021</v>
      </c>
      <c r="B9" t="s">
        <v>14</v>
      </c>
      <c r="C9" t="s">
        <v>22</v>
      </c>
      <c r="D9" t="s">
        <v>20</v>
      </c>
      <c r="E9">
        <v>0</v>
      </c>
      <c r="F9" t="s">
        <v>23</v>
      </c>
      <c r="H9">
        <f>SUM($E8:$E10)</f>
        <v>3</v>
      </c>
      <c r="I9" s="21">
        <f>IFERROR(E8/(E8+E10),0)</f>
        <v>1</v>
      </c>
      <c r="J9" s="21">
        <f>IFERROR((E8+E9)/H8,0)</f>
        <v>1</v>
      </c>
      <c r="K9" s="21">
        <v>0.9</v>
      </c>
      <c r="L9" t="s">
        <v>18</v>
      </c>
      <c r="M9" t="s">
        <v>19</v>
      </c>
      <c r="N9" s="25" t="str">
        <f>IF(L8="Y", E8+E10 &amp; " of " &amp; H8,E8 &amp; " of " &amp; H8)</f>
        <v>3 of 3</v>
      </c>
      <c r="O9" s="2">
        <v>44834</v>
      </c>
      <c r="P9" s="21">
        <f t="shared" si="0"/>
        <v>0</v>
      </c>
    </row>
    <row r="10" spans="1:17" x14ac:dyDescent="0.25">
      <c r="A10">
        <v>2021</v>
      </c>
      <c r="B10" t="s">
        <v>14</v>
      </c>
      <c r="C10" t="s">
        <v>22</v>
      </c>
      <c r="D10" t="s">
        <v>21</v>
      </c>
      <c r="E10">
        <v>0</v>
      </c>
      <c r="F10" t="s">
        <v>23</v>
      </c>
      <c r="H10">
        <f>SUM($E8:$E10)</f>
        <v>3</v>
      </c>
      <c r="I10" s="21">
        <f>IFERROR(E8/(E8+E10),0)</f>
        <v>1</v>
      </c>
      <c r="J10" s="21">
        <f>IFERROR((E8+E9)/H8,0)</f>
        <v>1</v>
      </c>
      <c r="K10" s="21">
        <v>0.9</v>
      </c>
      <c r="L10" t="s">
        <v>18</v>
      </c>
      <c r="M10" t="s">
        <v>19</v>
      </c>
      <c r="N10" s="25" t="str">
        <f>IF(L8="Y", E8+E10 &amp; " of " &amp; H8,E8 &amp; " of " &amp; H8)</f>
        <v>3 of 3</v>
      </c>
      <c r="O10" s="2">
        <v>44834</v>
      </c>
      <c r="P10" s="21">
        <f t="shared" si="0"/>
        <v>0</v>
      </c>
    </row>
    <row r="11" spans="1:17" x14ac:dyDescent="0.25">
      <c r="A11">
        <v>2021</v>
      </c>
      <c r="B11" t="s">
        <v>14</v>
      </c>
      <c r="C11" t="s">
        <v>24</v>
      </c>
      <c r="D11" t="s">
        <v>16</v>
      </c>
      <c r="E11">
        <v>4</v>
      </c>
      <c r="F11" t="s">
        <v>23</v>
      </c>
      <c r="H11">
        <f>SUM($E11:$E13)</f>
        <v>5</v>
      </c>
      <c r="I11" s="21">
        <f>IFERROR(E11/(E11+E13),0)</f>
        <v>0.8</v>
      </c>
      <c r="J11" s="21">
        <f>IFERROR((E11+E12)/H11,0)</f>
        <v>0.8</v>
      </c>
      <c r="K11" s="21">
        <v>0.9</v>
      </c>
      <c r="L11" t="s">
        <v>18</v>
      </c>
      <c r="M11" t="s">
        <v>25</v>
      </c>
      <c r="N11" s="25" t="str">
        <f>IF(L11="Y", E11+E13 &amp; " of " &amp; H11,E11 &amp; " of " &amp; H11)</f>
        <v>4 of 5</v>
      </c>
      <c r="O11" s="2">
        <v>44834</v>
      </c>
      <c r="P11" s="21">
        <f t="shared" si="0"/>
        <v>0.8</v>
      </c>
    </row>
    <row r="12" spans="1:17" x14ac:dyDescent="0.25">
      <c r="A12">
        <v>2021</v>
      </c>
      <c r="B12" t="s">
        <v>14</v>
      </c>
      <c r="C12" t="s">
        <v>24</v>
      </c>
      <c r="D12" t="s">
        <v>20</v>
      </c>
      <c r="E12">
        <v>0</v>
      </c>
      <c r="F12" t="s">
        <v>23</v>
      </c>
      <c r="H12">
        <f>SUM($E11:$E13)</f>
        <v>5</v>
      </c>
      <c r="I12" s="21">
        <f>IFERROR(E11/(E11+E13),0)</f>
        <v>0.8</v>
      </c>
      <c r="J12" s="21">
        <f>IFERROR((E11+E12)/H11,0)</f>
        <v>0.8</v>
      </c>
      <c r="K12" s="21">
        <v>0.9</v>
      </c>
      <c r="L12" t="s">
        <v>18</v>
      </c>
      <c r="M12" t="s">
        <v>25</v>
      </c>
      <c r="N12" s="25" t="str">
        <f>IF(L11="Y", E11+E13 &amp; " of " &amp; H11,E11 &amp; " of " &amp; H11)</f>
        <v>4 of 5</v>
      </c>
      <c r="O12" s="2">
        <v>44834</v>
      </c>
      <c r="P12" s="21">
        <f t="shared" si="0"/>
        <v>0</v>
      </c>
    </row>
    <row r="13" spans="1:17" x14ac:dyDescent="0.25">
      <c r="A13">
        <v>2021</v>
      </c>
      <c r="B13" t="s">
        <v>14</v>
      </c>
      <c r="C13" t="s">
        <v>24</v>
      </c>
      <c r="D13" t="s">
        <v>21</v>
      </c>
      <c r="E13">
        <v>1</v>
      </c>
      <c r="F13" t="s">
        <v>23</v>
      </c>
      <c r="H13">
        <f>SUM($E11:$E13)</f>
        <v>5</v>
      </c>
      <c r="I13" s="21">
        <f>IFERROR(E11/(E11+E13),0)</f>
        <v>0.8</v>
      </c>
      <c r="J13" s="21">
        <f>IFERROR((E11+E12)/H11,0)</f>
        <v>0.8</v>
      </c>
      <c r="K13" s="21">
        <v>0.9</v>
      </c>
      <c r="L13" t="s">
        <v>18</v>
      </c>
      <c r="M13" t="s">
        <v>25</v>
      </c>
      <c r="N13" s="25" t="str">
        <f>IF(L11="Y", E11+E13 &amp; " of " &amp; H11,E11 &amp; " of " &amp; H11)</f>
        <v>4 of 5</v>
      </c>
      <c r="O13" s="2">
        <v>44834</v>
      </c>
      <c r="P13" s="21">
        <f t="shared" si="0"/>
        <v>0.2</v>
      </c>
    </row>
    <row r="14" spans="1:17" x14ac:dyDescent="0.25">
      <c r="A14">
        <v>2021</v>
      </c>
      <c r="B14" t="s">
        <v>14</v>
      </c>
      <c r="C14" t="s">
        <v>26</v>
      </c>
      <c r="D14" t="s">
        <v>16</v>
      </c>
      <c r="E14">
        <v>10</v>
      </c>
      <c r="F14" t="s">
        <v>27</v>
      </c>
      <c r="H14">
        <f>SUM($E14:$E16)</f>
        <v>10</v>
      </c>
      <c r="I14" s="21">
        <f>IFERROR(E14/(E14+E16),0)</f>
        <v>1</v>
      </c>
      <c r="J14" s="21">
        <f>IFERROR((E14+E15)/H14,0)</f>
        <v>1</v>
      </c>
      <c r="K14" s="21">
        <v>0.9</v>
      </c>
      <c r="L14" t="s">
        <v>18</v>
      </c>
      <c r="M14" t="s">
        <v>19</v>
      </c>
      <c r="N14" s="25" t="str">
        <f>IF(L14="Y", E14+E16 &amp; " of " &amp; H14,E14 &amp; " of " &amp; H14)</f>
        <v>10 of 10</v>
      </c>
      <c r="O14" s="2">
        <v>44834</v>
      </c>
      <c r="P14" s="21">
        <f t="shared" si="0"/>
        <v>1</v>
      </c>
    </row>
    <row r="15" spans="1:17" x14ac:dyDescent="0.25">
      <c r="A15">
        <v>2021</v>
      </c>
      <c r="B15" t="s">
        <v>14</v>
      </c>
      <c r="C15" t="s">
        <v>26</v>
      </c>
      <c r="D15" t="s">
        <v>20</v>
      </c>
      <c r="E15">
        <v>0</v>
      </c>
      <c r="F15" t="s">
        <v>27</v>
      </c>
      <c r="H15">
        <f>SUM($E14:$E16)</f>
        <v>10</v>
      </c>
      <c r="I15" s="21">
        <f>IFERROR(E14/(E14+E16),0)</f>
        <v>1</v>
      </c>
      <c r="J15" s="21">
        <f>IFERROR((E14+E15)/H14,0)</f>
        <v>1</v>
      </c>
      <c r="K15" s="21">
        <v>0.9</v>
      </c>
      <c r="L15" t="s">
        <v>18</v>
      </c>
      <c r="M15" t="s">
        <v>19</v>
      </c>
      <c r="N15" s="25" t="str">
        <f>IF(L14="Y", E14+E16 &amp; " of " &amp; H14,E14 &amp; " of " &amp; H14)</f>
        <v>10 of 10</v>
      </c>
      <c r="O15" s="2">
        <v>44834</v>
      </c>
      <c r="P15" s="21">
        <f t="shared" si="0"/>
        <v>0</v>
      </c>
    </row>
    <row r="16" spans="1:17" x14ac:dyDescent="0.25">
      <c r="A16">
        <v>2021</v>
      </c>
      <c r="B16" t="s">
        <v>14</v>
      </c>
      <c r="C16" t="s">
        <v>26</v>
      </c>
      <c r="D16" t="s">
        <v>21</v>
      </c>
      <c r="E16">
        <v>0</v>
      </c>
      <c r="F16" t="s">
        <v>27</v>
      </c>
      <c r="H16">
        <f>SUM($E14:$E16)</f>
        <v>10</v>
      </c>
      <c r="I16" s="21">
        <f>IFERROR(E14/(E14+E16),0)</f>
        <v>1</v>
      </c>
      <c r="J16" s="21">
        <f>IFERROR((E14+E15)/H14,0)</f>
        <v>1</v>
      </c>
      <c r="K16" s="21">
        <v>0.9</v>
      </c>
      <c r="L16" t="s">
        <v>18</v>
      </c>
      <c r="M16" t="s">
        <v>19</v>
      </c>
      <c r="N16" s="25" t="str">
        <f>IF(L14="Y", E14+E16 &amp; " of " &amp; H14,E14 &amp; " of " &amp; H14)</f>
        <v>10 of 10</v>
      </c>
      <c r="O16" s="2">
        <v>44834</v>
      </c>
      <c r="P16" s="21">
        <f t="shared" si="0"/>
        <v>0</v>
      </c>
    </row>
    <row r="17" spans="1:16" x14ac:dyDescent="0.25">
      <c r="A17">
        <v>2021</v>
      </c>
      <c r="B17" t="s">
        <v>14</v>
      </c>
      <c r="C17" t="s">
        <v>28</v>
      </c>
      <c r="D17" t="s">
        <v>16</v>
      </c>
      <c r="E17">
        <v>48</v>
      </c>
      <c r="F17" t="s">
        <v>27</v>
      </c>
      <c r="H17">
        <f>SUM($E17:$E19)</f>
        <v>51</v>
      </c>
      <c r="I17" s="21">
        <f>IFERROR(E17/(E17+E19),0)</f>
        <v>0.94117647058823528</v>
      </c>
      <c r="J17" s="21">
        <f>IFERROR((E17+E18)/H17,0)</f>
        <v>0.94117647058823528</v>
      </c>
      <c r="K17" s="21">
        <v>0.9</v>
      </c>
      <c r="L17" t="s">
        <v>18</v>
      </c>
      <c r="M17" t="s">
        <v>19</v>
      </c>
      <c r="N17" s="25" t="str">
        <f>IF(L17="Y", E17+E19 &amp; " of " &amp; H17,E17 &amp; " of " &amp; H17)</f>
        <v>48 of 51</v>
      </c>
      <c r="O17" s="2">
        <v>44834</v>
      </c>
      <c r="P17" s="21">
        <f t="shared" si="0"/>
        <v>0.94117647058823528</v>
      </c>
    </row>
    <row r="18" spans="1:16" x14ac:dyDescent="0.25">
      <c r="A18">
        <v>2021</v>
      </c>
      <c r="B18" t="s">
        <v>14</v>
      </c>
      <c r="C18" t="s">
        <v>28</v>
      </c>
      <c r="D18" t="s">
        <v>20</v>
      </c>
      <c r="E18">
        <v>0</v>
      </c>
      <c r="F18" t="s">
        <v>27</v>
      </c>
      <c r="H18">
        <f>SUM($E17:$E19)</f>
        <v>51</v>
      </c>
      <c r="I18" s="21">
        <f>IFERROR(E17/(E17+E19),0)</f>
        <v>0.94117647058823528</v>
      </c>
      <c r="J18" s="21">
        <f>IFERROR((E17+E18)/H17,0)</f>
        <v>0.94117647058823528</v>
      </c>
      <c r="K18" s="21">
        <v>0.9</v>
      </c>
      <c r="L18" t="s">
        <v>18</v>
      </c>
      <c r="M18" t="s">
        <v>19</v>
      </c>
      <c r="N18" s="25" t="str">
        <f>IF(L17="Y", E17+E19 &amp; " of " &amp; H17,E17 &amp; " of " &amp; H17)</f>
        <v>48 of 51</v>
      </c>
      <c r="O18" s="2">
        <v>44834</v>
      </c>
      <c r="P18" s="21">
        <f t="shared" si="0"/>
        <v>0</v>
      </c>
    </row>
    <row r="19" spans="1:16" x14ac:dyDescent="0.25">
      <c r="A19">
        <v>2021</v>
      </c>
      <c r="B19" t="s">
        <v>14</v>
      </c>
      <c r="C19" t="s">
        <v>28</v>
      </c>
      <c r="D19" t="s">
        <v>21</v>
      </c>
      <c r="E19">
        <v>3</v>
      </c>
      <c r="F19" t="s">
        <v>27</v>
      </c>
      <c r="H19">
        <f>SUM($E17:$E19)</f>
        <v>51</v>
      </c>
      <c r="I19" s="21">
        <f>IFERROR(E17/(E17+E19),0)</f>
        <v>0.94117647058823528</v>
      </c>
      <c r="J19" s="21">
        <f>IFERROR((E17+E18)/H17,0)</f>
        <v>0.94117647058823528</v>
      </c>
      <c r="K19" s="21">
        <v>0.9</v>
      </c>
      <c r="L19" t="s">
        <v>18</v>
      </c>
      <c r="M19" t="s">
        <v>19</v>
      </c>
      <c r="N19" s="25" t="str">
        <f>IF(L17="Y", E17+E19 &amp; " of " &amp; H17,E17 &amp; " of " &amp; H17)</f>
        <v>48 of 51</v>
      </c>
      <c r="O19" s="2">
        <v>44834</v>
      </c>
      <c r="P19" s="21">
        <f t="shared" si="0"/>
        <v>5.8823529411764705E-2</v>
      </c>
    </row>
    <row r="20" spans="1:16" x14ac:dyDescent="0.25">
      <c r="A20">
        <v>2021</v>
      </c>
      <c r="B20" t="s">
        <v>14</v>
      </c>
      <c r="C20" t="s">
        <v>29</v>
      </c>
      <c r="D20" t="s">
        <v>16</v>
      </c>
      <c r="E20">
        <v>1706</v>
      </c>
      <c r="F20" t="s">
        <v>27</v>
      </c>
      <c r="H20">
        <f>SUM($E20:$E22)</f>
        <v>1779</v>
      </c>
      <c r="I20" s="21">
        <f>IFERROR(E20/(E20+E22),0)</f>
        <v>0.95896571107363693</v>
      </c>
      <c r="J20" s="21">
        <f>IFERROR((E20+E21)/H20,0)</f>
        <v>0.95896571107363693</v>
      </c>
      <c r="K20" s="21">
        <v>0.9</v>
      </c>
      <c r="L20" t="s">
        <v>18</v>
      </c>
      <c r="M20" t="s">
        <v>19</v>
      </c>
      <c r="N20" s="25" t="str">
        <f>IF(L20="Y", E20+E22 &amp; " of " &amp; H20,E20 &amp; " of " &amp; H20)</f>
        <v>1706 of 1779</v>
      </c>
      <c r="O20" s="2">
        <v>44834</v>
      </c>
      <c r="P20" s="21">
        <f t="shared" si="0"/>
        <v>0.95896571107363693</v>
      </c>
    </row>
    <row r="21" spans="1:16" x14ac:dyDescent="0.25">
      <c r="A21">
        <v>2021</v>
      </c>
      <c r="B21" t="s">
        <v>14</v>
      </c>
      <c r="C21" t="s">
        <v>29</v>
      </c>
      <c r="D21" t="s">
        <v>20</v>
      </c>
      <c r="E21">
        <v>0</v>
      </c>
      <c r="F21" t="s">
        <v>27</v>
      </c>
      <c r="H21">
        <f>SUM($E20:$E22)</f>
        <v>1779</v>
      </c>
      <c r="I21" s="21">
        <f>IFERROR(E20/(E20+E22),0)</f>
        <v>0.95896571107363693</v>
      </c>
      <c r="J21" s="21">
        <f>IFERROR((E20+E21)/H20,0)</f>
        <v>0.95896571107363693</v>
      </c>
      <c r="K21" s="21">
        <v>0.9</v>
      </c>
      <c r="L21" t="s">
        <v>18</v>
      </c>
      <c r="M21" t="s">
        <v>19</v>
      </c>
      <c r="N21" s="25" t="str">
        <f>IF(L20="Y", E20+E22 &amp; " of " &amp; H20,E20 &amp; " of " &amp; H20)</f>
        <v>1706 of 1779</v>
      </c>
      <c r="O21" s="2">
        <v>44834</v>
      </c>
      <c r="P21" s="21">
        <f t="shared" si="0"/>
        <v>0</v>
      </c>
    </row>
    <row r="22" spans="1:16" x14ac:dyDescent="0.25">
      <c r="A22">
        <v>2021</v>
      </c>
      <c r="B22" t="s">
        <v>14</v>
      </c>
      <c r="C22" t="s">
        <v>29</v>
      </c>
      <c r="D22" t="s">
        <v>21</v>
      </c>
      <c r="E22">
        <v>73</v>
      </c>
      <c r="F22" t="s">
        <v>27</v>
      </c>
      <c r="H22">
        <f>SUM($E20:$E22)</f>
        <v>1779</v>
      </c>
      <c r="I22" s="21">
        <f>IFERROR(E20/(E20+E22),0)</f>
        <v>0.95896571107363693</v>
      </c>
      <c r="J22" s="21">
        <f>IFERROR((E20+E21)/H20,0)</f>
        <v>0.95896571107363693</v>
      </c>
      <c r="K22" s="21">
        <v>0.9</v>
      </c>
      <c r="L22" t="s">
        <v>18</v>
      </c>
      <c r="M22" t="s">
        <v>19</v>
      </c>
      <c r="N22" s="25" t="str">
        <f>IF(L20="Y", E20+E22 &amp; " of " &amp; H20,E20 &amp; " of " &amp; H20)</f>
        <v>1706 of 1779</v>
      </c>
      <c r="O22" s="2">
        <v>44834</v>
      </c>
      <c r="P22" s="21">
        <f t="shared" si="0"/>
        <v>4.1034288926363127E-2</v>
      </c>
    </row>
    <row r="23" spans="1:16" x14ac:dyDescent="0.25">
      <c r="A23">
        <v>2021</v>
      </c>
      <c r="B23" t="s">
        <v>14</v>
      </c>
      <c r="C23" t="s">
        <v>30</v>
      </c>
      <c r="D23" t="s">
        <v>16</v>
      </c>
      <c r="E23">
        <v>1189</v>
      </c>
      <c r="F23" t="s">
        <v>31</v>
      </c>
      <c r="H23">
        <f>SUM($E23:$E25)</f>
        <v>1243</v>
      </c>
      <c r="I23" s="21">
        <f>IFERROR(E23/(E23+E25),0)</f>
        <v>0.95655671761866456</v>
      </c>
      <c r="J23" s="21">
        <f>IFERROR((E23+E24)/H23,0)</f>
        <v>0.95655671761866456</v>
      </c>
      <c r="K23" s="21">
        <v>0.9</v>
      </c>
      <c r="L23" t="s">
        <v>18</v>
      </c>
      <c r="M23" t="s">
        <v>19</v>
      </c>
      <c r="N23" s="25" t="str">
        <f>IF(L23="Y", E23+E25 &amp; " of " &amp; H23,E23 &amp; " of " &amp; H23)</f>
        <v>1189 of 1243</v>
      </c>
      <c r="O23" s="2">
        <v>44834</v>
      </c>
      <c r="P23" s="21">
        <f t="shared" si="0"/>
        <v>0.95655671761866456</v>
      </c>
    </row>
    <row r="24" spans="1:16" x14ac:dyDescent="0.25">
      <c r="A24">
        <v>2021</v>
      </c>
      <c r="B24" t="s">
        <v>14</v>
      </c>
      <c r="C24" t="s">
        <v>30</v>
      </c>
      <c r="D24" t="s">
        <v>20</v>
      </c>
      <c r="E24">
        <v>0</v>
      </c>
      <c r="F24" t="s">
        <v>31</v>
      </c>
      <c r="H24">
        <f>SUM($E23:$E25)</f>
        <v>1243</v>
      </c>
      <c r="I24" s="21">
        <f>IFERROR(E23/(E23+E25),0)</f>
        <v>0.95655671761866456</v>
      </c>
      <c r="J24" s="21">
        <f>IFERROR((E23+E24)/H23,0)</f>
        <v>0.95655671761866456</v>
      </c>
      <c r="K24" s="21">
        <v>0.9</v>
      </c>
      <c r="L24" t="s">
        <v>18</v>
      </c>
      <c r="M24" t="s">
        <v>19</v>
      </c>
      <c r="N24" s="25" t="str">
        <f>IF(L23="Y", E23+E25 &amp; " of " &amp; H23,E23 &amp; " of " &amp; H23)</f>
        <v>1189 of 1243</v>
      </c>
      <c r="O24" s="2">
        <v>44834</v>
      </c>
      <c r="P24" s="21">
        <f t="shared" si="0"/>
        <v>0</v>
      </c>
    </row>
    <row r="25" spans="1:16" x14ac:dyDescent="0.25">
      <c r="A25">
        <v>2021</v>
      </c>
      <c r="B25" t="s">
        <v>14</v>
      </c>
      <c r="C25" t="s">
        <v>30</v>
      </c>
      <c r="D25" t="s">
        <v>21</v>
      </c>
      <c r="E25">
        <v>54</v>
      </c>
      <c r="F25" t="s">
        <v>31</v>
      </c>
      <c r="H25">
        <f>SUM($E23:$E25)</f>
        <v>1243</v>
      </c>
      <c r="I25" s="21">
        <f>IFERROR(E23/(E23+E25),0)</f>
        <v>0.95655671761866456</v>
      </c>
      <c r="J25" s="21">
        <f>IFERROR((E23+E24)/H23,0)</f>
        <v>0.95655671761866456</v>
      </c>
      <c r="K25" s="21">
        <v>0.9</v>
      </c>
      <c r="L25" t="s">
        <v>18</v>
      </c>
      <c r="M25" t="s">
        <v>19</v>
      </c>
      <c r="N25" s="25" t="str">
        <f>IF(L23="Y", E23+E25 &amp; " of " &amp; H23,E23 &amp; " of " &amp; H23)</f>
        <v>1189 of 1243</v>
      </c>
      <c r="O25" s="2">
        <v>44834</v>
      </c>
      <c r="P25" s="21">
        <f t="shared" si="0"/>
        <v>4.3443282381335477E-2</v>
      </c>
    </row>
    <row r="26" spans="1:16" x14ac:dyDescent="0.25">
      <c r="A26">
        <v>2021</v>
      </c>
      <c r="B26" t="s">
        <v>14</v>
      </c>
      <c r="C26" t="s">
        <v>32</v>
      </c>
      <c r="D26" t="s">
        <v>16</v>
      </c>
      <c r="E26">
        <v>51</v>
      </c>
      <c r="F26" t="s">
        <v>27</v>
      </c>
      <c r="G26" t="s">
        <v>50</v>
      </c>
      <c r="H26">
        <f>SUM($E26:$E28)</f>
        <v>52</v>
      </c>
      <c r="I26" s="21">
        <f>IFERROR(E26/(E26+E28),0)</f>
        <v>0.98076923076923073</v>
      </c>
      <c r="J26" s="21">
        <f>IFERROR((E26+E27)/H26,0)</f>
        <v>0.98076923076923073</v>
      </c>
      <c r="K26" s="21">
        <v>0.9</v>
      </c>
      <c r="L26" t="s">
        <v>18</v>
      </c>
      <c r="M26" t="s">
        <v>19</v>
      </c>
      <c r="N26" s="25" t="str">
        <f>IF(L26="Y", E26+E28 &amp; " of " &amp; H26,E26 &amp; " of " &amp; H26)</f>
        <v>51 of 52</v>
      </c>
      <c r="O26" s="2">
        <v>44834</v>
      </c>
      <c r="P26" s="21">
        <f t="shared" si="0"/>
        <v>0.98076923076923073</v>
      </c>
    </row>
    <row r="27" spans="1:16" x14ac:dyDescent="0.25">
      <c r="A27">
        <v>2021</v>
      </c>
      <c r="B27" t="s">
        <v>14</v>
      </c>
      <c r="C27" t="s">
        <v>32</v>
      </c>
      <c r="D27" t="s">
        <v>20</v>
      </c>
      <c r="E27">
        <v>0</v>
      </c>
      <c r="F27" t="s">
        <v>27</v>
      </c>
      <c r="G27" t="s">
        <v>50</v>
      </c>
      <c r="H27">
        <f>SUM($E26:$E28)</f>
        <v>52</v>
      </c>
      <c r="I27" s="21">
        <f>IFERROR(E26/(E26+E28),0)</f>
        <v>0.98076923076923073</v>
      </c>
      <c r="J27" s="21">
        <f>IFERROR((E26+E27)/H26,0)</f>
        <v>0.98076923076923073</v>
      </c>
      <c r="K27" s="21">
        <v>0.9</v>
      </c>
      <c r="L27" t="s">
        <v>18</v>
      </c>
      <c r="M27" t="s">
        <v>19</v>
      </c>
      <c r="N27" s="25" t="str">
        <f>IF(L26="Y", E26+E28 &amp; " of " &amp; H26,E26 &amp; " of " &amp; H26)</f>
        <v>51 of 52</v>
      </c>
      <c r="O27" s="2">
        <v>44834</v>
      </c>
      <c r="P27" s="21">
        <f t="shared" si="0"/>
        <v>0</v>
      </c>
    </row>
    <row r="28" spans="1:16" x14ac:dyDescent="0.25">
      <c r="A28">
        <v>2021</v>
      </c>
      <c r="B28" t="s">
        <v>14</v>
      </c>
      <c r="C28" t="s">
        <v>32</v>
      </c>
      <c r="D28" t="s">
        <v>21</v>
      </c>
      <c r="E28">
        <v>1</v>
      </c>
      <c r="F28" t="s">
        <v>27</v>
      </c>
      <c r="G28" t="s">
        <v>50</v>
      </c>
      <c r="H28">
        <f>SUM($E26:$E28)</f>
        <v>52</v>
      </c>
      <c r="I28" s="21">
        <f>IFERROR(E26/(E26+E28),0)</f>
        <v>0.98076923076923073</v>
      </c>
      <c r="J28" s="21">
        <f>IFERROR((E26+E27)/H26,0)</f>
        <v>0.98076923076923073</v>
      </c>
      <c r="K28" s="21">
        <v>0.9</v>
      </c>
      <c r="L28" t="s">
        <v>18</v>
      </c>
      <c r="M28" t="s">
        <v>19</v>
      </c>
      <c r="N28" s="25" t="str">
        <f>IF(L26="Y", E26+E28 &amp; " of " &amp; H26,E26 &amp; " of " &amp; H26)</f>
        <v>51 of 52</v>
      </c>
      <c r="O28" s="2">
        <v>44834</v>
      </c>
      <c r="P28" s="21">
        <f t="shared" si="0"/>
        <v>1.9230769230769232E-2</v>
      </c>
    </row>
    <row r="29" spans="1:16" x14ac:dyDescent="0.25">
      <c r="A29">
        <v>2021</v>
      </c>
      <c r="B29" t="s">
        <v>14</v>
      </c>
      <c r="C29" t="s">
        <v>33</v>
      </c>
      <c r="D29" t="s">
        <v>16</v>
      </c>
      <c r="E29">
        <v>20</v>
      </c>
      <c r="F29" t="s">
        <v>27</v>
      </c>
      <c r="H29">
        <f>SUM($E29:$E31)</f>
        <v>22</v>
      </c>
      <c r="I29" s="21">
        <f>IFERROR(E29/(E29+E31),0)</f>
        <v>0.90909090909090906</v>
      </c>
      <c r="J29" s="21">
        <f>IFERROR((E29+E30)/H29,0)</f>
        <v>0.90909090909090906</v>
      </c>
      <c r="K29" s="21">
        <v>0.9</v>
      </c>
      <c r="L29" t="s">
        <v>18</v>
      </c>
      <c r="M29" t="s">
        <v>19</v>
      </c>
      <c r="N29" s="25" t="str">
        <f>IF(L29="Y", E29+E31 &amp; " of " &amp; H29,E29 &amp; " of " &amp; H29)</f>
        <v>20 of 22</v>
      </c>
      <c r="O29" s="2">
        <v>44834</v>
      </c>
      <c r="P29" s="21">
        <f t="shared" si="0"/>
        <v>0.90909090909090906</v>
      </c>
    </row>
    <row r="30" spans="1:16" x14ac:dyDescent="0.25">
      <c r="A30">
        <v>2021</v>
      </c>
      <c r="B30" t="s">
        <v>14</v>
      </c>
      <c r="C30" t="s">
        <v>33</v>
      </c>
      <c r="D30" t="s">
        <v>20</v>
      </c>
      <c r="E30">
        <v>0</v>
      </c>
      <c r="F30" t="s">
        <v>27</v>
      </c>
      <c r="H30">
        <f>SUM($E29:$E31)</f>
        <v>22</v>
      </c>
      <c r="I30" s="21">
        <f>IFERROR(E29/(E29+E31),0)</f>
        <v>0.90909090909090906</v>
      </c>
      <c r="J30" s="21">
        <f>IFERROR((E29+E30)/H29,0)</f>
        <v>0.90909090909090906</v>
      </c>
      <c r="K30" s="21">
        <v>0.9</v>
      </c>
      <c r="L30" t="s">
        <v>18</v>
      </c>
      <c r="M30" t="s">
        <v>19</v>
      </c>
      <c r="N30" s="25" t="str">
        <f>IF(L29="Y", E29+E31 &amp; " of " &amp; H29,E29 &amp; " of " &amp; H29)</f>
        <v>20 of 22</v>
      </c>
      <c r="O30" s="2">
        <v>44834</v>
      </c>
      <c r="P30" s="21">
        <f t="shared" si="0"/>
        <v>0</v>
      </c>
    </row>
    <row r="31" spans="1:16" x14ac:dyDescent="0.25">
      <c r="A31">
        <v>2021</v>
      </c>
      <c r="B31" t="s">
        <v>14</v>
      </c>
      <c r="C31" t="s">
        <v>33</v>
      </c>
      <c r="D31" t="s">
        <v>21</v>
      </c>
      <c r="E31">
        <v>2</v>
      </c>
      <c r="F31" t="s">
        <v>27</v>
      </c>
      <c r="H31">
        <f>SUM($E29:$E31)</f>
        <v>22</v>
      </c>
      <c r="I31" s="21">
        <f>IFERROR(E29/(E29+E31),0)</f>
        <v>0.90909090909090906</v>
      </c>
      <c r="J31" s="21">
        <f>IFERROR((E29+E30)/H29,0)</f>
        <v>0.90909090909090906</v>
      </c>
      <c r="K31" s="21">
        <v>0.9</v>
      </c>
      <c r="L31" t="s">
        <v>18</v>
      </c>
      <c r="M31" t="s">
        <v>19</v>
      </c>
      <c r="N31" s="25" t="str">
        <f>IF(L29="Y", E29+E31 &amp; " of " &amp; H29,E29 &amp; " of " &amp; H29)</f>
        <v>20 of 22</v>
      </c>
      <c r="O31" s="2">
        <v>44834</v>
      </c>
      <c r="P31" s="21">
        <f t="shared" si="0"/>
        <v>9.0909090909090912E-2</v>
      </c>
    </row>
    <row r="32" spans="1:16" x14ac:dyDescent="0.25">
      <c r="A32">
        <v>2021</v>
      </c>
      <c r="B32" t="s">
        <v>14</v>
      </c>
      <c r="C32" t="s">
        <v>34</v>
      </c>
      <c r="D32" t="s">
        <v>16</v>
      </c>
      <c r="E32">
        <v>27</v>
      </c>
      <c r="F32" t="s">
        <v>35</v>
      </c>
      <c r="G32" t="s">
        <v>50</v>
      </c>
      <c r="H32">
        <f>SUM($E32:$E34)</f>
        <v>29</v>
      </c>
      <c r="I32" s="21">
        <f>IFERROR(E32/(E32+E34),0)</f>
        <v>0.93103448275862066</v>
      </c>
      <c r="J32" s="21">
        <f>IFERROR((E32+E33)/H32,0)</f>
        <v>0.93103448275862066</v>
      </c>
      <c r="K32" s="21">
        <v>0.9</v>
      </c>
      <c r="L32" t="s">
        <v>18</v>
      </c>
      <c r="M32" t="s">
        <v>19</v>
      </c>
      <c r="N32" s="25" t="str">
        <f>IF(L32="Y", E32+E34 &amp; " of " &amp; H32,E32 &amp; " of " &amp; H32)</f>
        <v>27 of 29</v>
      </c>
      <c r="O32" s="2">
        <v>44834</v>
      </c>
      <c r="P32" s="21">
        <f t="shared" si="0"/>
        <v>0.93103448275862066</v>
      </c>
    </row>
    <row r="33" spans="1:16" x14ac:dyDescent="0.25">
      <c r="A33">
        <v>2021</v>
      </c>
      <c r="B33" t="s">
        <v>14</v>
      </c>
      <c r="C33" t="s">
        <v>34</v>
      </c>
      <c r="D33" t="s">
        <v>20</v>
      </c>
      <c r="E33">
        <v>0</v>
      </c>
      <c r="F33" t="s">
        <v>35</v>
      </c>
      <c r="G33" t="s">
        <v>50</v>
      </c>
      <c r="H33">
        <f>SUM($E32:$E34)</f>
        <v>29</v>
      </c>
      <c r="I33" s="21">
        <f>IFERROR(E32/(E32+E34),0)</f>
        <v>0.93103448275862066</v>
      </c>
      <c r="J33" s="21">
        <f>IFERROR((E32+E33)/H32,0)</f>
        <v>0.93103448275862066</v>
      </c>
      <c r="K33" s="21">
        <v>0.9</v>
      </c>
      <c r="L33" t="s">
        <v>18</v>
      </c>
      <c r="M33" t="s">
        <v>19</v>
      </c>
      <c r="N33" s="25" t="str">
        <f>IF(L32="Y", E32+E34 &amp; " of " &amp; H32,E32 &amp; " of " &amp; H32)</f>
        <v>27 of 29</v>
      </c>
      <c r="O33" s="2">
        <v>44834</v>
      </c>
      <c r="P33" s="21">
        <f t="shared" si="0"/>
        <v>0</v>
      </c>
    </row>
    <row r="34" spans="1:16" x14ac:dyDescent="0.25">
      <c r="A34">
        <v>2021</v>
      </c>
      <c r="B34" t="s">
        <v>14</v>
      </c>
      <c r="C34" t="s">
        <v>34</v>
      </c>
      <c r="D34" t="s">
        <v>21</v>
      </c>
      <c r="E34">
        <v>2</v>
      </c>
      <c r="F34" t="s">
        <v>35</v>
      </c>
      <c r="G34" t="s">
        <v>50</v>
      </c>
      <c r="H34">
        <f>SUM($E32:$E34)</f>
        <v>29</v>
      </c>
      <c r="I34" s="21">
        <f>IFERROR(E32/(E32+E34),0)</f>
        <v>0.93103448275862066</v>
      </c>
      <c r="J34" s="21">
        <f>IFERROR((E32+E33)/H32,0)</f>
        <v>0.93103448275862066</v>
      </c>
      <c r="K34" s="21">
        <v>0.9</v>
      </c>
      <c r="L34" t="s">
        <v>18</v>
      </c>
      <c r="M34" t="s">
        <v>19</v>
      </c>
      <c r="N34" s="25" t="str">
        <f>IF(L32="Y", E32+E34 &amp; " of " &amp; H32,E32 &amp; " of " &amp; H32)</f>
        <v>27 of 29</v>
      </c>
      <c r="O34" s="2">
        <v>44834</v>
      </c>
      <c r="P34" s="21">
        <f t="shared" ref="P34:P65" si="1">IFERROR(E34/H34,0)</f>
        <v>6.8965517241379309E-2</v>
      </c>
    </row>
    <row r="35" spans="1:16" x14ac:dyDescent="0.25">
      <c r="A35">
        <v>2021</v>
      </c>
      <c r="B35" t="s">
        <v>14</v>
      </c>
      <c r="C35" t="s">
        <v>36</v>
      </c>
      <c r="D35" t="s">
        <v>16</v>
      </c>
      <c r="E35">
        <v>67</v>
      </c>
      <c r="F35" t="s">
        <v>35</v>
      </c>
      <c r="H35">
        <f>SUM($E35:$E37)</f>
        <v>72</v>
      </c>
      <c r="I35" s="21">
        <f>IFERROR(E35/(E35+E37),0)</f>
        <v>0.93055555555555558</v>
      </c>
      <c r="J35" s="21">
        <f>IFERROR((E35+E36)/H35,0)</f>
        <v>0.93055555555555558</v>
      </c>
      <c r="K35" s="21">
        <v>0.9</v>
      </c>
      <c r="L35" t="s">
        <v>18</v>
      </c>
      <c r="M35" s="3" t="str">
        <f>IF(L35="Y",IF(AND(E35=0,E36=0,E37=0),"N/A",
IF(AND(E35=0,E36&gt;0,E37=0),"Currently Meeting, Pending",
IF(AND(E35&gt;0,E36&gt;0,I35+0.005&gt;=K35),"Currently Meeting, Pending",
IF(AND(E35&gt;0,E36&gt;=0,E37&gt;=0,I37+0.005&gt;=K37),"Will Meet Goal",
IF(AND(E35&gt;=0,E36=0,E37&gt;0,J37&lt;K37),"Will Not Meet Goal",
IF(AND(E35&gt;=0,E36&gt;0,E37&gt;0,I36&lt;K36),"Currently Not Meeting, Pending",
"ERROR")))))),
IF(AND(E35=0,E36=0,E37=0),"N/A",
IF(AND(E35=0,E36&gt;0,E37=0),"Goal Met",
IF(AND(E35&gt;0,E36&gt;0,I35+0.005&gt;=K35),"Goal Met",
IF(AND(E35&gt;0,E36&gt;=0,E37&gt;=0,I37+0.005&gt;=K37),"Goal Met",
IF(AND(E35&gt;=0,E36=0,E37&gt;0,I37&lt;K37),"Goal Not Met",
IF(AND(E35&gt;=0,E36&gt;0,E37&gt;0,I36&lt;K36),"Goal Not Met","ERROR")
))))))</f>
        <v>Goal Met</v>
      </c>
      <c r="N35" s="25" t="str">
        <f>IF(L35="Y", E35+E37 &amp; " of " &amp; H35,E35 &amp; " of " &amp; H35)</f>
        <v>67 of 72</v>
      </c>
      <c r="O35" s="2">
        <v>44834</v>
      </c>
      <c r="P35" s="21">
        <f t="shared" si="1"/>
        <v>0.93055555555555558</v>
      </c>
    </row>
    <row r="36" spans="1:16" x14ac:dyDescent="0.25">
      <c r="A36">
        <v>2021</v>
      </c>
      <c r="B36" t="s">
        <v>14</v>
      </c>
      <c r="C36" t="s">
        <v>36</v>
      </c>
      <c r="D36" t="s">
        <v>20</v>
      </c>
      <c r="E36">
        <v>0</v>
      </c>
      <c r="F36" t="s">
        <v>35</v>
      </c>
      <c r="H36">
        <f>SUM($E35:$E37)</f>
        <v>72</v>
      </c>
      <c r="I36" s="21">
        <f>IFERROR(E35/(E35+E37),0)</f>
        <v>0.93055555555555558</v>
      </c>
      <c r="J36" s="21">
        <f>IFERROR((E35+E36)/H35,0)</f>
        <v>0.93055555555555558</v>
      </c>
      <c r="K36" s="21">
        <v>0.9</v>
      </c>
      <c r="L36" t="s">
        <v>18</v>
      </c>
      <c r="M36" s="3" t="str">
        <f>IF(L35="Y",IF(AND(E35=0,E36=0,E37=0),"N/A",
IF(AND(E35=0,E36&gt;0,E37=0),"Currently Meeting, Pending",
IF(AND(E35&gt;0,E36&gt;0,I35+0.005&gt;=K35),"Currently Meeting, Pending",
IF(AND(E35&gt;0,E36&gt;=0,E37&gt;=0,I37+0.005&gt;=K37),"Will Meet Goal",
IF(AND(E35&gt;=0,E36=0,E37&gt;0,J37&lt;K37),"Will Not Meet Goal",
IF(AND(E35&gt;=0,E36&gt;0,E37&gt;0,I36&lt;K36),"Currently Not Meeting, Pending",
"ERROR")))))),
IF(AND(E35=0,E36=0,E37=0),"N/A",
IF(AND(E35=0,E36&gt;0,E37=0),"Goal Met",
IF(AND(E35&gt;0,E36&gt;0,I35+0.005&gt;=K35),"Goal Met",
IF(AND(E35&gt;0,E36&gt;=0,E37&gt;=0,I37+0.005&gt;=K37),"Goal Met",
IF(AND(E35&gt;=0,E36=0,E37&gt;0,I37&lt;K37),"Goal Not Met",
IF(AND(E35&gt;=0,E36&gt;0,E37&gt;0,I36&lt;K36),"Goal Not Met","ERROR")
))))))</f>
        <v>Goal Met</v>
      </c>
      <c r="N36" s="25" t="str">
        <f>IF(L35="Y", E35+E37 &amp; " of " &amp; H35,E35 &amp; " of " &amp; H35)</f>
        <v>67 of 72</v>
      </c>
      <c r="O36" s="2">
        <v>44834</v>
      </c>
      <c r="P36" s="21">
        <f t="shared" si="1"/>
        <v>0</v>
      </c>
    </row>
    <row r="37" spans="1:16" x14ac:dyDescent="0.25">
      <c r="A37">
        <v>2021</v>
      </c>
      <c r="B37" t="s">
        <v>14</v>
      </c>
      <c r="C37" t="s">
        <v>36</v>
      </c>
      <c r="D37" t="s">
        <v>21</v>
      </c>
      <c r="E37">
        <v>5</v>
      </c>
      <c r="F37" t="s">
        <v>35</v>
      </c>
      <c r="H37">
        <f>SUM($E35:$E37)</f>
        <v>72</v>
      </c>
      <c r="I37" s="21">
        <f>IFERROR(E35/(E35+E37),0)</f>
        <v>0.93055555555555558</v>
      </c>
      <c r="J37" s="21">
        <f>IFERROR((E35+E36)/H35,0)</f>
        <v>0.93055555555555558</v>
      </c>
      <c r="K37" s="21">
        <v>0.9</v>
      </c>
      <c r="L37" t="s">
        <v>18</v>
      </c>
      <c r="M37" s="3" t="str">
        <f>IF(L35="Y",IF(AND(E35=0,E36=0,E37=0),"N/A",
IF(AND(E35=0,E36&gt;0,E37=0),"Currently Meeting, Pending",
IF(AND(E35&gt;0,E36&gt;0,I35+0.005&gt;=K35),"Currently Meeting, Pending",
IF(AND(E35&gt;0,E36&gt;=0,E37&gt;=0,I37+0.005&gt;=K37),"Will Meet Goal",
IF(AND(E35&gt;=0,E36=0,E37&gt;0,J37&lt;K37),"Will Not Meet Goal",
IF(AND(E35&gt;=0,E36&gt;0,E37&gt;0,I36&lt;K36),"Currently Not Meeting, Pending",
"ERROR")))))),
IF(AND(E35=0,E36=0,E37=0),"N/A",
IF(AND(E35=0,E36&gt;0,E37=0),"Goal Met",
IF(AND(E35&gt;0,E36&gt;0,I35+0.005&gt;=K35),"Goal Met",
IF(AND(E35&gt;0,E36&gt;=0,E37&gt;=0,I37+0.005&gt;=K37),"Goal Met",
IF(AND(E35&gt;=0,E36=0,E37&gt;0,I37&lt;K37),"Goal Not Met",
IF(AND(E35&gt;=0,E36&gt;0,E37&gt;0,I36&lt;K36),"Goal Not Met","ERROR")
))))))</f>
        <v>Goal Met</v>
      </c>
      <c r="N37" s="25" t="str">
        <f>IF(L35="Y", E35+E37 &amp; " of " &amp; H35,E35 &amp; " of " &amp; H35)</f>
        <v>67 of 72</v>
      </c>
      <c r="O37" s="2">
        <v>44834</v>
      </c>
      <c r="P37" s="21">
        <f t="shared" si="1"/>
        <v>6.9444444444444448E-2</v>
      </c>
    </row>
    <row r="38" spans="1:16" x14ac:dyDescent="0.25">
      <c r="A38">
        <v>2021</v>
      </c>
      <c r="B38" t="s">
        <v>14</v>
      </c>
      <c r="C38" t="s">
        <v>37</v>
      </c>
      <c r="D38" t="s">
        <v>16</v>
      </c>
      <c r="E38">
        <v>90</v>
      </c>
      <c r="F38" t="s">
        <v>27</v>
      </c>
      <c r="H38">
        <f>SUM($E38:$E40)</f>
        <v>100</v>
      </c>
      <c r="I38" s="21">
        <f>IFERROR(E38/(E38+E40),0)</f>
        <v>0.9</v>
      </c>
      <c r="J38" s="21">
        <v>0.9</v>
      </c>
      <c r="K38" s="21">
        <v>0.9</v>
      </c>
      <c r="L38" t="s">
        <v>18</v>
      </c>
      <c r="M38" t="s">
        <v>19</v>
      </c>
      <c r="N38" s="25" t="str">
        <f>IF(L38="Y", E38+E40 &amp; " of " &amp; H38,E38 &amp; " of " &amp; H38)</f>
        <v>90 of 100</v>
      </c>
      <c r="O38" s="2">
        <v>44834</v>
      </c>
      <c r="P38" s="21">
        <f t="shared" si="1"/>
        <v>0.9</v>
      </c>
    </row>
    <row r="39" spans="1:16" x14ac:dyDescent="0.25">
      <c r="A39">
        <v>2021</v>
      </c>
      <c r="B39" t="s">
        <v>14</v>
      </c>
      <c r="C39" t="s">
        <v>37</v>
      </c>
      <c r="D39" t="s">
        <v>20</v>
      </c>
      <c r="E39">
        <v>0</v>
      </c>
      <c r="F39" t="s">
        <v>27</v>
      </c>
      <c r="H39">
        <f>SUM($E38:$E40)</f>
        <v>100</v>
      </c>
      <c r="I39" s="21">
        <f>IFERROR(E38/(E38+E40),0)</f>
        <v>0.9</v>
      </c>
      <c r="J39" s="21">
        <v>0.9</v>
      </c>
      <c r="K39" s="21">
        <v>0.9</v>
      </c>
      <c r="L39" t="s">
        <v>18</v>
      </c>
      <c r="M39" t="s">
        <v>19</v>
      </c>
      <c r="N39" s="25" t="str">
        <f>IF(L38="Y", E38+E40 &amp; " of " &amp; H38,E38 &amp; " of " &amp; H38)</f>
        <v>90 of 100</v>
      </c>
      <c r="O39" s="2">
        <v>44834</v>
      </c>
      <c r="P39" s="21">
        <f t="shared" si="1"/>
        <v>0</v>
      </c>
    </row>
    <row r="40" spans="1:16" x14ac:dyDescent="0.25">
      <c r="A40">
        <v>2021</v>
      </c>
      <c r="B40" t="s">
        <v>14</v>
      </c>
      <c r="C40" t="s">
        <v>37</v>
      </c>
      <c r="D40" t="s">
        <v>21</v>
      </c>
      <c r="E40">
        <v>10</v>
      </c>
      <c r="F40" t="s">
        <v>27</v>
      </c>
      <c r="H40">
        <f>SUM($E38:$E40)</f>
        <v>100</v>
      </c>
      <c r="I40" s="21">
        <f>IFERROR(E38/(E38+E40),0)</f>
        <v>0.9</v>
      </c>
      <c r="J40" s="21">
        <v>0.9</v>
      </c>
      <c r="K40" s="21">
        <v>0.9</v>
      </c>
      <c r="L40" t="s">
        <v>18</v>
      </c>
      <c r="M40" t="s">
        <v>19</v>
      </c>
      <c r="N40" s="25" t="str">
        <f>IF(L38="Y", E38+E40 &amp; " of " &amp; H38,E38 &amp; " of " &amp; H38)</f>
        <v>90 of 100</v>
      </c>
      <c r="O40" s="2">
        <v>44834</v>
      </c>
      <c r="P40" s="21">
        <f t="shared" si="1"/>
        <v>0.1</v>
      </c>
    </row>
    <row r="41" spans="1:16" x14ac:dyDescent="0.25">
      <c r="A41">
        <v>2021</v>
      </c>
      <c r="B41" t="s">
        <v>14</v>
      </c>
      <c r="C41" t="s">
        <v>38</v>
      </c>
      <c r="D41" t="s">
        <v>16</v>
      </c>
      <c r="E41">
        <v>161</v>
      </c>
      <c r="F41" t="s">
        <v>35</v>
      </c>
      <c r="H41">
        <f>SUM($E41:$E43)</f>
        <v>173</v>
      </c>
      <c r="I41" s="21">
        <f>IFERROR(E41/(E41+E43),0)</f>
        <v>0.93063583815028905</v>
      </c>
      <c r="J41" s="21">
        <f>IFERROR((E41+E42)/H41,0)</f>
        <v>0.93063583815028905</v>
      </c>
      <c r="K41" s="21">
        <v>0.9</v>
      </c>
      <c r="L41" t="s">
        <v>18</v>
      </c>
      <c r="M41" t="s">
        <v>19</v>
      </c>
      <c r="N41" s="25" t="str">
        <f>IF(L41="Y", E41+E43 &amp; " of " &amp; H41,E41 &amp; " of " &amp; H41)</f>
        <v>161 of 173</v>
      </c>
      <c r="O41" s="2">
        <v>44834</v>
      </c>
      <c r="P41" s="21">
        <f t="shared" si="1"/>
        <v>0.93063583815028905</v>
      </c>
    </row>
    <row r="42" spans="1:16" x14ac:dyDescent="0.25">
      <c r="A42">
        <v>2021</v>
      </c>
      <c r="B42" t="s">
        <v>14</v>
      </c>
      <c r="C42" t="s">
        <v>38</v>
      </c>
      <c r="D42" t="s">
        <v>20</v>
      </c>
      <c r="E42">
        <v>0</v>
      </c>
      <c r="F42" t="s">
        <v>35</v>
      </c>
      <c r="H42">
        <f>SUM($E41:$E43)</f>
        <v>173</v>
      </c>
      <c r="I42" s="21">
        <f>IFERROR(E41/(E41+E43),0)</f>
        <v>0.93063583815028905</v>
      </c>
      <c r="J42" s="21">
        <f>IFERROR((E41+E42)/H41,0)</f>
        <v>0.93063583815028905</v>
      </c>
      <c r="K42" s="21">
        <v>0.9</v>
      </c>
      <c r="L42" t="s">
        <v>18</v>
      </c>
      <c r="M42" t="s">
        <v>19</v>
      </c>
      <c r="N42" s="25" t="str">
        <f>IF(L41="Y", E41+E43 &amp; " of " &amp; H41,E41 &amp; " of " &amp; H41)</f>
        <v>161 of 173</v>
      </c>
      <c r="O42" s="2">
        <v>44834</v>
      </c>
      <c r="P42" s="21">
        <f t="shared" si="1"/>
        <v>0</v>
      </c>
    </row>
    <row r="43" spans="1:16" x14ac:dyDescent="0.25">
      <c r="A43">
        <v>2021</v>
      </c>
      <c r="B43" t="s">
        <v>14</v>
      </c>
      <c r="C43" t="s">
        <v>38</v>
      </c>
      <c r="D43" t="s">
        <v>21</v>
      </c>
      <c r="E43">
        <v>12</v>
      </c>
      <c r="F43" t="s">
        <v>35</v>
      </c>
      <c r="H43">
        <f>SUM($E41:$E43)</f>
        <v>173</v>
      </c>
      <c r="I43" s="21">
        <f>IFERROR(E41/(E41+E43),0)</f>
        <v>0.93063583815028905</v>
      </c>
      <c r="J43" s="21">
        <f>IFERROR((E41+E42)/H41,0)</f>
        <v>0.93063583815028905</v>
      </c>
      <c r="K43" s="21">
        <v>0.9</v>
      </c>
      <c r="L43" t="s">
        <v>18</v>
      </c>
      <c r="M43" t="s">
        <v>19</v>
      </c>
      <c r="N43" s="25" t="str">
        <f>IF(L41="Y", E41+E43 &amp; " of " &amp; H41,E41 &amp; " of " &amp; H41)</f>
        <v>161 of 173</v>
      </c>
      <c r="O43" s="2">
        <v>44834</v>
      </c>
      <c r="P43" s="21">
        <f t="shared" si="1"/>
        <v>6.9364161849710976E-2</v>
      </c>
    </row>
    <row r="44" spans="1:16" x14ac:dyDescent="0.25">
      <c r="A44">
        <v>2022</v>
      </c>
      <c r="B44" t="s">
        <v>14</v>
      </c>
      <c r="C44" t="s">
        <v>39</v>
      </c>
      <c r="D44" t="s">
        <v>16</v>
      </c>
      <c r="E44" s="3">
        <v>12</v>
      </c>
      <c r="F44" t="s">
        <v>17</v>
      </c>
      <c r="G44" t="s">
        <v>49</v>
      </c>
      <c r="H44">
        <f>SUM($E44:$E46)</f>
        <v>12</v>
      </c>
      <c r="I44" s="22">
        <f>IFERROR(IF(OR(E44&gt;0,E46&gt;0),ROUND(E44/(E44+E46),2),""),0)</f>
        <v>1</v>
      </c>
      <c r="J44" s="22">
        <f>IFERROR(IF(H44&gt;0,(E44+E45)/(H44),""),0)</f>
        <v>1</v>
      </c>
      <c r="K44" s="21">
        <v>0.9</v>
      </c>
      <c r="L44" t="s">
        <v>18</v>
      </c>
      <c r="M44" s="3" t="str">
        <f>IF(L44="Y",IF(AND(E44=0,E45=0,E46=0),"N/A",
IF(AND(E44=0,E45&gt;0,E46=0),"Currently Meeting, Pending",
IF(AND(E44&gt;0,E45&gt;0,I44+0.005&gt;=K44),"Currently Meeting, Pending",
IF(AND(E44&gt;0,E45&gt;=0,E46&gt;=0,I46+0.005&gt;=K46),"Will Meet Goal",
IF(AND(E44&gt;=0,E45=0,E46&gt;0,J46&lt;K46),"Will Not Meet Goal",
IF(AND(E44&gt;=0,E45&gt;0,E46&gt;0,I45&lt;K45),"Currently Not Meeting, Pending",
"ERROR")))))),
IF(AND(E44=0,E45=0,E46=0),"N/A",
IF(AND(E44=0,E45&gt;0,E46=0),"Goal Met",
IF(AND(E44&gt;0,E45&gt;0,I44+0.005&gt;=K44),"Goal Met",
IF(AND(E44&gt;0,E45&gt;=0,E46&gt;=0,I46+0.005&gt;=K46),"Goal Met",
IF(AND(E44&gt;=0,E45=0,E46&gt;0,I46&lt;K46),"Goal Not Met",
IF(AND(E44&gt;=0,E45&gt;0,E46&gt;0,I45&lt;K45),"Goal Not Met","ERROR")
))))))</f>
        <v>Goal Met</v>
      </c>
      <c r="N44" s="25" t="str">
        <f>IF(L44="Y", E44+E46 &amp; " of " &amp; H44,E44 &amp; " of " &amp; H44)</f>
        <v>12 of 12</v>
      </c>
      <c r="O44" s="2">
        <v>45199</v>
      </c>
      <c r="P44" s="21">
        <f t="shared" si="1"/>
        <v>1</v>
      </c>
    </row>
    <row r="45" spans="1:16" x14ac:dyDescent="0.25">
      <c r="A45">
        <v>2022</v>
      </c>
      <c r="B45" t="s">
        <v>14</v>
      </c>
      <c r="C45" t="s">
        <v>39</v>
      </c>
      <c r="D45" t="s">
        <v>20</v>
      </c>
      <c r="E45" s="3">
        <v>0</v>
      </c>
      <c r="F45" t="s">
        <v>17</v>
      </c>
      <c r="G45" t="s">
        <v>49</v>
      </c>
      <c r="H45">
        <f>SUM($E44:$E46)</f>
        <v>12</v>
      </c>
      <c r="I45" s="22">
        <f>IFERROR(IF(OR(E44&gt;0,E46&gt;0),ROUND(E44/(E44+E46),2),""),0)</f>
        <v>1</v>
      </c>
      <c r="J45" s="22">
        <f>IFERROR(IF(H44&gt;0,(E44+E45)/(H44),""),0)</f>
        <v>1</v>
      </c>
      <c r="K45" s="21">
        <v>0.9</v>
      </c>
      <c r="L45" t="s">
        <v>18</v>
      </c>
      <c r="M45" s="3" t="str">
        <f>IF(L44="Y",IF(AND(E44=0,E45=0,E46=0),"N/A",
IF(AND(E44=0,E45&gt;0,E46=0),"Currently Meeting, Pending",
IF(AND(E44&gt;0,E45&gt;0,I44+0.005&gt;=K44),"Currently Meeting, Pending",
IF(AND(E44&gt;0,E45&gt;=0,E46&gt;=0,I46+0.005&gt;=K46),"Will Meet Goal",
IF(AND(E44&gt;=0,E45=0,E46&gt;0,J46&lt;K46),"Will Not Meet Goal",
IF(AND(E44&gt;=0,E45&gt;0,E46&gt;0,I45&lt;K45),"Currently Not Meeting, Pending",
"ERROR")))))),
IF(AND(E44=0,E45=0,E46=0),"N/A",
IF(AND(E44=0,E45&gt;0,E46=0),"Goal Met",
IF(AND(E44&gt;0,E45&gt;0,I44+0.005&gt;=K44),"Goal Met",
IF(AND(E44&gt;0,E45&gt;=0,E46&gt;=0,I46+0.005&gt;=K46),"Goal Met",
IF(AND(E44&gt;=0,E45=0,E46&gt;0,I46&lt;K46),"Goal Not Met",
IF(AND(E44&gt;=0,E45&gt;0,E46&gt;0,I45&lt;K45),"Goal Not Met","ERROR")
))))))</f>
        <v>Goal Met</v>
      </c>
      <c r="N45" s="25" t="str">
        <f>IF(L44="Y", E44+E46 &amp; " of " &amp; H44,E44 &amp; " of " &amp; H44)</f>
        <v>12 of 12</v>
      </c>
      <c r="O45" s="2">
        <v>45199</v>
      </c>
      <c r="P45" s="21">
        <f t="shared" si="1"/>
        <v>0</v>
      </c>
    </row>
    <row r="46" spans="1:16" x14ac:dyDescent="0.25">
      <c r="A46">
        <v>2022</v>
      </c>
      <c r="B46" t="s">
        <v>14</v>
      </c>
      <c r="C46" t="s">
        <v>39</v>
      </c>
      <c r="D46" t="s">
        <v>21</v>
      </c>
      <c r="E46" s="3">
        <v>0</v>
      </c>
      <c r="F46" t="s">
        <v>17</v>
      </c>
      <c r="G46" t="s">
        <v>49</v>
      </c>
      <c r="H46">
        <f>SUM($E44:$E46)</f>
        <v>12</v>
      </c>
      <c r="I46" s="22">
        <f>IFERROR(IF(OR(E44&gt;0,E46&gt;0),ROUND(E44/(E44+E46),2),""),0)</f>
        <v>1</v>
      </c>
      <c r="J46" s="22">
        <f>IFERROR(IF(H44&gt;0,(E44+E45)/(H44),""),0)</f>
        <v>1</v>
      </c>
      <c r="K46" s="21">
        <v>0.9</v>
      </c>
      <c r="L46" t="s">
        <v>18</v>
      </c>
      <c r="M46" s="3" t="str">
        <f>IF(L44="Y",IF(AND(E44=0,E45=0,E46=0),"N/A",
IF(AND(E44=0,E45&gt;0,E46=0),"Currently Meeting, Pending",
IF(AND(E44&gt;0,E45&gt;0,I44+0.005&gt;=K44),"Currently Meeting, Pending",
IF(AND(E44&gt;0,E45&gt;=0,E46&gt;=0,I46+0.005&gt;=K46),"Will Meet Goal",
IF(AND(E44&gt;=0,E45=0,E46&gt;0,J46&lt;K46),"Will Not Meet Goal",
IF(AND(E44&gt;=0,E45&gt;0,E46&gt;0,I45&lt;K45),"Currently Not Meeting, Pending",
"ERROR")))))),
IF(AND(E44=0,E45=0,E46=0),"N/A",
IF(AND(E44=0,E45&gt;0,E46=0),"Goal Met",
IF(AND(E44&gt;0,E45&gt;0,I44+0.005&gt;=K44),"Goal Met",
IF(AND(E44&gt;0,E45&gt;=0,E46&gt;=0,I46+0.005&gt;=K46),"Goal Met",
IF(AND(E44&gt;=0,E45=0,E46&gt;0,I46&lt;K46),"Goal Not Met",
IF(AND(E44&gt;=0,E45&gt;0,E46&gt;0,I45&lt;K45),"Goal Not Met","ERROR")
))))))</f>
        <v>Goal Met</v>
      </c>
      <c r="N46" s="25" t="str">
        <f>IF(L44="Y", E44+E46 &amp; " of " &amp; H44,E44 &amp; " of " &amp; H44)</f>
        <v>12 of 12</v>
      </c>
      <c r="O46" s="2">
        <v>45199</v>
      </c>
      <c r="P46" s="21">
        <f t="shared" si="1"/>
        <v>0</v>
      </c>
    </row>
    <row r="47" spans="1:16" x14ac:dyDescent="0.25">
      <c r="A47">
        <v>2022</v>
      </c>
      <c r="B47" t="s">
        <v>14</v>
      </c>
      <c r="C47" t="s">
        <v>15</v>
      </c>
      <c r="D47" t="s">
        <v>16</v>
      </c>
      <c r="E47" s="3">
        <v>65</v>
      </c>
      <c r="F47" t="s">
        <v>17</v>
      </c>
      <c r="G47" t="s">
        <v>49</v>
      </c>
      <c r="H47">
        <f>SUM($E47:$E49)</f>
        <v>67</v>
      </c>
      <c r="I47" s="21">
        <f>IFERROR(E47/(E47+E49),0)</f>
        <v>0.97014925373134331</v>
      </c>
      <c r="J47" s="21">
        <f>IFERROR((E47+E48)/H47,0)</f>
        <v>0.97014925373134331</v>
      </c>
      <c r="K47" s="21">
        <v>0.9</v>
      </c>
      <c r="L47" t="s">
        <v>18</v>
      </c>
      <c r="M47" t="s">
        <v>19</v>
      </c>
      <c r="N47" s="25" t="str">
        <f>IF(L47="Y", E47+E49 &amp; " of " &amp; H47,E47 &amp; " of " &amp; H47)</f>
        <v>65 of 67</v>
      </c>
      <c r="O47" s="2">
        <v>45199</v>
      </c>
      <c r="P47" s="21">
        <f t="shared" si="1"/>
        <v>0.97014925373134331</v>
      </c>
    </row>
    <row r="48" spans="1:16" x14ac:dyDescent="0.25">
      <c r="A48">
        <v>2022</v>
      </c>
      <c r="B48" t="s">
        <v>14</v>
      </c>
      <c r="C48" t="s">
        <v>15</v>
      </c>
      <c r="D48" t="s">
        <v>20</v>
      </c>
      <c r="E48" s="3">
        <v>0</v>
      </c>
      <c r="F48" t="s">
        <v>17</v>
      </c>
      <c r="G48" t="s">
        <v>49</v>
      </c>
      <c r="H48">
        <f>SUM($E47:$E49)</f>
        <v>67</v>
      </c>
      <c r="I48" s="21">
        <f>IFERROR(E47/(E47+E49),0)</f>
        <v>0.97014925373134331</v>
      </c>
      <c r="J48" s="21">
        <f>IFERROR((E47+E48)/H47,0)</f>
        <v>0.97014925373134331</v>
      </c>
      <c r="K48" s="21">
        <v>0.9</v>
      </c>
      <c r="L48" t="s">
        <v>18</v>
      </c>
      <c r="M48" t="s">
        <v>19</v>
      </c>
      <c r="N48" s="25" t="str">
        <f>IF(L47="Y", E47+E49 &amp; " of " &amp; H47,E47 &amp; " of " &amp; H47)</f>
        <v>65 of 67</v>
      </c>
      <c r="O48" s="2">
        <v>45199</v>
      </c>
      <c r="P48" s="21">
        <f t="shared" si="1"/>
        <v>0</v>
      </c>
    </row>
    <row r="49" spans="1:16" x14ac:dyDescent="0.25">
      <c r="A49">
        <v>2022</v>
      </c>
      <c r="B49" t="s">
        <v>14</v>
      </c>
      <c r="C49" t="s">
        <v>15</v>
      </c>
      <c r="D49" t="s">
        <v>21</v>
      </c>
      <c r="E49" s="3">
        <v>2</v>
      </c>
      <c r="F49" t="s">
        <v>17</v>
      </c>
      <c r="G49" t="s">
        <v>49</v>
      </c>
      <c r="H49">
        <f>SUM($E47:$E49)</f>
        <v>67</v>
      </c>
      <c r="I49" s="21">
        <f>IFERROR(E47/(E47+E49),0)</f>
        <v>0.97014925373134331</v>
      </c>
      <c r="J49" s="21">
        <f>IFERROR((E47+E48)/H47,0)</f>
        <v>0.97014925373134331</v>
      </c>
      <c r="K49" s="21">
        <v>0.9</v>
      </c>
      <c r="L49" t="s">
        <v>18</v>
      </c>
      <c r="M49" t="s">
        <v>19</v>
      </c>
      <c r="N49" s="25" t="str">
        <f>IF(L47="Y", E47+E49 &amp; " of " &amp; H47,E47 &amp; " of " &amp; H47)</f>
        <v>65 of 67</v>
      </c>
      <c r="O49" s="2">
        <v>45199</v>
      </c>
      <c r="P49" s="21">
        <f t="shared" si="1"/>
        <v>2.9850746268656716E-2</v>
      </c>
    </row>
    <row r="50" spans="1:16" x14ac:dyDescent="0.25">
      <c r="A50">
        <v>2022</v>
      </c>
      <c r="B50" t="s">
        <v>14</v>
      </c>
      <c r="C50" t="s">
        <v>22</v>
      </c>
      <c r="D50" t="s">
        <v>16</v>
      </c>
      <c r="E50">
        <v>1</v>
      </c>
      <c r="F50" t="s">
        <v>23</v>
      </c>
      <c r="H50">
        <f>SUM($E50:$E52)</f>
        <v>1</v>
      </c>
      <c r="I50" s="21">
        <f>IFERROR(E50/(E50+E52),0)</f>
        <v>1</v>
      </c>
      <c r="J50" s="21">
        <f>IFERROR((E50+E51)/(H50),0)</f>
        <v>1</v>
      </c>
      <c r="K50" s="21">
        <v>0.9</v>
      </c>
      <c r="L50" t="str">
        <f>IF(A50&gt;2022,"Y","N")</f>
        <v>N</v>
      </c>
      <c r="M50" t="s">
        <v>19</v>
      </c>
      <c r="N50" s="25" t="str">
        <f>IF(L50="Y", E50+E52 &amp; " of " &amp; H50,E50 &amp; " of " &amp; H50)</f>
        <v>1 of 1</v>
      </c>
      <c r="O50" s="2">
        <v>45199</v>
      </c>
      <c r="P50" s="21">
        <f t="shared" si="1"/>
        <v>1</v>
      </c>
    </row>
    <row r="51" spans="1:16" x14ac:dyDescent="0.25">
      <c r="A51">
        <v>2022</v>
      </c>
      <c r="B51" t="s">
        <v>14</v>
      </c>
      <c r="C51" t="s">
        <v>22</v>
      </c>
      <c r="D51" t="s">
        <v>20</v>
      </c>
      <c r="E51">
        <v>0</v>
      </c>
      <c r="F51" t="s">
        <v>23</v>
      </c>
      <c r="H51">
        <f>SUM($E50:$E52)</f>
        <v>1</v>
      </c>
      <c r="I51" s="21">
        <f>IFERROR(E50/(E50+E52),0)</f>
        <v>1</v>
      </c>
      <c r="J51" s="21">
        <f>J50</f>
        <v>1</v>
      </c>
      <c r="K51" s="21">
        <v>0.9</v>
      </c>
      <c r="L51" t="str">
        <f>IF(A51&gt;2022,"Y","N")</f>
        <v>N</v>
      </c>
      <c r="M51" t="s">
        <v>19</v>
      </c>
      <c r="N51" s="25" t="str">
        <f>IF(L50="Y", E50+E52 &amp; " of " &amp; H50,E50 &amp; " of " &amp; H50)</f>
        <v>1 of 1</v>
      </c>
      <c r="O51" s="2">
        <v>45199</v>
      </c>
      <c r="P51" s="21">
        <f t="shared" si="1"/>
        <v>0</v>
      </c>
    </row>
    <row r="52" spans="1:16" x14ac:dyDescent="0.25">
      <c r="A52">
        <v>2022</v>
      </c>
      <c r="B52" t="s">
        <v>14</v>
      </c>
      <c r="C52" t="s">
        <v>22</v>
      </c>
      <c r="D52" t="s">
        <v>21</v>
      </c>
      <c r="E52">
        <v>0</v>
      </c>
      <c r="F52" t="s">
        <v>23</v>
      </c>
      <c r="H52">
        <f>SUM($E50:$E52)</f>
        <v>1</v>
      </c>
      <c r="I52" s="21">
        <f>IFERROR(E50/(E50+E52),0)</f>
        <v>1</v>
      </c>
      <c r="J52" s="21">
        <f>J50</f>
        <v>1</v>
      </c>
      <c r="K52" s="21">
        <v>0.9</v>
      </c>
      <c r="L52" t="str">
        <f>IF(A52&gt;2022,"Y","N")</f>
        <v>N</v>
      </c>
      <c r="M52" t="s">
        <v>19</v>
      </c>
      <c r="N52" s="25" t="str">
        <f>IF(L50="Y", E50+E52 &amp; " of " &amp; H50,E50 &amp; " of " &amp; H50)</f>
        <v>1 of 1</v>
      </c>
      <c r="O52" s="2">
        <v>45199</v>
      </c>
      <c r="P52" s="21">
        <f t="shared" si="1"/>
        <v>0</v>
      </c>
    </row>
    <row r="53" spans="1:16" x14ac:dyDescent="0.25">
      <c r="A53">
        <v>2022</v>
      </c>
      <c r="B53" t="s">
        <v>14</v>
      </c>
      <c r="C53" t="s">
        <v>24</v>
      </c>
      <c r="D53" t="s">
        <v>16</v>
      </c>
      <c r="E53">
        <v>8</v>
      </c>
      <c r="F53" t="s">
        <v>23</v>
      </c>
      <c r="H53">
        <f>SUM($E53:$E55)</f>
        <v>8</v>
      </c>
      <c r="I53" s="21">
        <f>IFERROR(E53/(E53+E55),0)</f>
        <v>1</v>
      </c>
      <c r="J53" s="21">
        <f>IFERROR((E53+E54)/(H53),0)</f>
        <v>1</v>
      </c>
      <c r="K53" s="21">
        <v>0.9</v>
      </c>
      <c r="L53" t="s">
        <v>18</v>
      </c>
      <c r="M53" t="s">
        <v>19</v>
      </c>
      <c r="N53" s="25" t="str">
        <f>IF(L53="Y", E53+E55 &amp; " of " &amp; H53,E53 &amp; " of " &amp; H53)</f>
        <v>8 of 8</v>
      </c>
      <c r="O53" s="2">
        <v>45199</v>
      </c>
      <c r="P53" s="21">
        <f t="shared" si="1"/>
        <v>1</v>
      </c>
    </row>
    <row r="54" spans="1:16" x14ac:dyDescent="0.25">
      <c r="A54">
        <v>2022</v>
      </c>
      <c r="B54" t="s">
        <v>14</v>
      </c>
      <c r="C54" t="s">
        <v>24</v>
      </c>
      <c r="D54" t="s">
        <v>20</v>
      </c>
      <c r="E54">
        <v>0</v>
      </c>
      <c r="F54" t="s">
        <v>23</v>
      </c>
      <c r="H54">
        <f>SUM($E53:$E55)</f>
        <v>8</v>
      </c>
      <c r="I54" s="21">
        <f>IFERROR(E53/(E53+E55),0)</f>
        <v>1</v>
      </c>
      <c r="J54" s="21">
        <f>J53</f>
        <v>1</v>
      </c>
      <c r="K54" s="21">
        <v>0.9</v>
      </c>
      <c r="L54" t="s">
        <v>18</v>
      </c>
      <c r="M54" t="s">
        <v>19</v>
      </c>
      <c r="N54" s="25" t="str">
        <f>IF(L53="Y", E53+E55 &amp; " of " &amp; H53,E53 &amp; " of " &amp; H53)</f>
        <v>8 of 8</v>
      </c>
      <c r="O54" s="2">
        <v>45199</v>
      </c>
      <c r="P54" s="21">
        <f t="shared" si="1"/>
        <v>0</v>
      </c>
    </row>
    <row r="55" spans="1:16" x14ac:dyDescent="0.25">
      <c r="A55">
        <v>2022</v>
      </c>
      <c r="B55" t="s">
        <v>14</v>
      </c>
      <c r="C55" t="s">
        <v>24</v>
      </c>
      <c r="D55" t="s">
        <v>21</v>
      </c>
      <c r="E55">
        <v>0</v>
      </c>
      <c r="F55" t="s">
        <v>23</v>
      </c>
      <c r="H55">
        <f>SUM($E53:$E55)</f>
        <v>8</v>
      </c>
      <c r="I55" s="21">
        <f>IFERROR(E53/(E53+E55),0)</f>
        <v>1</v>
      </c>
      <c r="J55" s="21">
        <f>J53</f>
        <v>1</v>
      </c>
      <c r="K55" s="21">
        <v>0.9</v>
      </c>
      <c r="L55" t="s">
        <v>18</v>
      </c>
      <c r="M55" t="s">
        <v>19</v>
      </c>
      <c r="N55" s="25" t="str">
        <f>IF(L53="Y", E53+E55 &amp; " of " &amp; H53,E53 &amp; " of " &amp; H53)</f>
        <v>8 of 8</v>
      </c>
      <c r="O55" s="2">
        <v>45199</v>
      </c>
      <c r="P55" s="21">
        <f t="shared" si="1"/>
        <v>0</v>
      </c>
    </row>
    <row r="56" spans="1:16" x14ac:dyDescent="0.25">
      <c r="A56">
        <v>2022</v>
      </c>
      <c r="B56" t="s">
        <v>14</v>
      </c>
      <c r="C56" t="s">
        <v>26</v>
      </c>
      <c r="D56" t="s">
        <v>16</v>
      </c>
      <c r="E56">
        <v>11</v>
      </c>
      <c r="F56" t="s">
        <v>27</v>
      </c>
      <c r="H56">
        <f>SUM($E56:$E58)</f>
        <v>11</v>
      </c>
      <c r="I56" s="21">
        <f>IFERROR(E56/(E56+E58),0)</f>
        <v>1</v>
      </c>
      <c r="J56" s="21">
        <f>IFERROR((E56+E57)/(H56),0)</f>
        <v>1</v>
      </c>
      <c r="K56" s="21">
        <v>0.9</v>
      </c>
      <c r="L56" t="str">
        <f t="shared" ref="L56:L61" si="2">IF(A56&gt;2022,"Y","N")</f>
        <v>N</v>
      </c>
      <c r="M56" t="s">
        <v>19</v>
      </c>
      <c r="N56" s="25" t="str">
        <f>IF(L56="Y", E56+E58 &amp; " of " &amp; H56,E56 &amp; " of " &amp; H56)</f>
        <v>11 of 11</v>
      </c>
      <c r="O56" s="2">
        <v>45199</v>
      </c>
      <c r="P56" s="21">
        <f t="shared" si="1"/>
        <v>1</v>
      </c>
    </row>
    <row r="57" spans="1:16" x14ac:dyDescent="0.25">
      <c r="A57">
        <v>2022</v>
      </c>
      <c r="B57" t="s">
        <v>14</v>
      </c>
      <c r="C57" t="s">
        <v>26</v>
      </c>
      <c r="D57" t="s">
        <v>20</v>
      </c>
      <c r="E57">
        <v>0</v>
      </c>
      <c r="F57" t="s">
        <v>27</v>
      </c>
      <c r="H57">
        <f>SUM($E56:$E58)</f>
        <v>11</v>
      </c>
      <c r="I57" s="21">
        <f>IFERROR(E56/(E56+E58),0)</f>
        <v>1</v>
      </c>
      <c r="J57" s="21">
        <f>J56</f>
        <v>1</v>
      </c>
      <c r="K57" s="21">
        <v>0.9</v>
      </c>
      <c r="L57" t="str">
        <f t="shared" si="2"/>
        <v>N</v>
      </c>
      <c r="M57" t="s">
        <v>19</v>
      </c>
      <c r="N57" s="25" t="str">
        <f>IF(L56="Y", E56+E58 &amp; " of " &amp; H56,E56 &amp; " of " &amp; H56)</f>
        <v>11 of 11</v>
      </c>
      <c r="O57" s="2">
        <v>45199</v>
      </c>
      <c r="P57" s="21">
        <f t="shared" si="1"/>
        <v>0</v>
      </c>
    </row>
    <row r="58" spans="1:16" x14ac:dyDescent="0.25">
      <c r="A58">
        <v>2022</v>
      </c>
      <c r="B58" t="s">
        <v>14</v>
      </c>
      <c r="C58" t="s">
        <v>26</v>
      </c>
      <c r="D58" t="s">
        <v>21</v>
      </c>
      <c r="E58">
        <v>0</v>
      </c>
      <c r="F58" t="s">
        <v>27</v>
      </c>
      <c r="H58">
        <f>SUM($E56:$E58)</f>
        <v>11</v>
      </c>
      <c r="I58" s="21">
        <f>IFERROR(E56/(E56+E58),0)</f>
        <v>1</v>
      </c>
      <c r="J58" s="21">
        <f>J56</f>
        <v>1</v>
      </c>
      <c r="K58" s="21">
        <v>0.9</v>
      </c>
      <c r="L58" t="str">
        <f t="shared" si="2"/>
        <v>N</v>
      </c>
      <c r="M58" t="s">
        <v>19</v>
      </c>
      <c r="N58" s="25" t="str">
        <f>IF(L56="Y", E56+E58 &amp; " of " &amp; H56,E56 &amp; " of " &amp; H56)</f>
        <v>11 of 11</v>
      </c>
      <c r="O58" s="2">
        <v>45199</v>
      </c>
      <c r="P58" s="21">
        <f t="shared" si="1"/>
        <v>0</v>
      </c>
    </row>
    <row r="59" spans="1:16" x14ac:dyDescent="0.25">
      <c r="A59">
        <v>2022</v>
      </c>
      <c r="B59" t="s">
        <v>14</v>
      </c>
      <c r="C59" t="s">
        <v>28</v>
      </c>
      <c r="D59" t="s">
        <v>16</v>
      </c>
      <c r="E59">
        <v>55</v>
      </c>
      <c r="F59" t="s">
        <v>27</v>
      </c>
      <c r="H59">
        <f>SUM($E59:$E61)</f>
        <v>57</v>
      </c>
      <c r="I59" s="21">
        <f>IFERROR(E59/(E59+E61),0)</f>
        <v>0.96491228070175439</v>
      </c>
      <c r="J59" s="21">
        <f>IFERROR((E59+E60)/(H59),0)</f>
        <v>0.96491228070175439</v>
      </c>
      <c r="K59" s="21">
        <v>0.9</v>
      </c>
      <c r="L59" t="str">
        <f t="shared" si="2"/>
        <v>N</v>
      </c>
      <c r="M59" t="s">
        <v>19</v>
      </c>
      <c r="N59" s="25" t="str">
        <f>IF(L59="Y", E59+E61 &amp; " of " &amp; H59,E59 &amp; " of " &amp; H59)</f>
        <v>55 of 57</v>
      </c>
      <c r="O59" s="2">
        <v>45199</v>
      </c>
      <c r="P59" s="21">
        <f t="shared" si="1"/>
        <v>0.96491228070175439</v>
      </c>
    </row>
    <row r="60" spans="1:16" x14ac:dyDescent="0.25">
      <c r="A60">
        <v>2022</v>
      </c>
      <c r="B60" t="s">
        <v>14</v>
      </c>
      <c r="C60" t="s">
        <v>28</v>
      </c>
      <c r="D60" t="s">
        <v>20</v>
      </c>
      <c r="E60">
        <v>0</v>
      </c>
      <c r="F60" t="s">
        <v>27</v>
      </c>
      <c r="H60">
        <f>SUM($E59:$E61)</f>
        <v>57</v>
      </c>
      <c r="I60" s="21">
        <f>IFERROR(E59/(E59+E61),0)</f>
        <v>0.96491228070175439</v>
      </c>
      <c r="J60" s="21">
        <f>J59</f>
        <v>0.96491228070175439</v>
      </c>
      <c r="K60" s="21">
        <v>0.9</v>
      </c>
      <c r="L60" t="str">
        <f t="shared" si="2"/>
        <v>N</v>
      </c>
      <c r="M60" t="s">
        <v>19</v>
      </c>
      <c r="N60" s="25" t="str">
        <f>IF(L59="Y", E59+E61 &amp; " of " &amp; H59,E59 &amp; " of " &amp; H59)</f>
        <v>55 of 57</v>
      </c>
      <c r="O60" s="2">
        <v>45199</v>
      </c>
      <c r="P60" s="21">
        <f t="shared" si="1"/>
        <v>0</v>
      </c>
    </row>
    <row r="61" spans="1:16" x14ac:dyDescent="0.25">
      <c r="A61">
        <v>2022</v>
      </c>
      <c r="B61" t="s">
        <v>14</v>
      </c>
      <c r="C61" t="s">
        <v>28</v>
      </c>
      <c r="D61" t="s">
        <v>21</v>
      </c>
      <c r="E61">
        <v>2</v>
      </c>
      <c r="F61" t="s">
        <v>27</v>
      </c>
      <c r="H61">
        <f>SUM($E59:$E61)</f>
        <v>57</v>
      </c>
      <c r="I61" s="21">
        <f>IFERROR(E59/(E59+E61),0)</f>
        <v>0.96491228070175439</v>
      </c>
      <c r="J61" s="21">
        <f>J59</f>
        <v>0.96491228070175439</v>
      </c>
      <c r="K61" s="21">
        <v>0.9</v>
      </c>
      <c r="L61" t="str">
        <f t="shared" si="2"/>
        <v>N</v>
      </c>
      <c r="M61" t="s">
        <v>19</v>
      </c>
      <c r="N61" s="25" t="str">
        <f>IF(L59="Y", E59+E61 &amp; " of " &amp; H59,E59 &amp; " of " &amp; H59)</f>
        <v>55 of 57</v>
      </c>
      <c r="O61" s="2">
        <v>45199</v>
      </c>
      <c r="P61" s="21">
        <f t="shared" si="1"/>
        <v>3.5087719298245612E-2</v>
      </c>
    </row>
    <row r="62" spans="1:16" x14ac:dyDescent="0.25">
      <c r="A62">
        <v>2022</v>
      </c>
      <c r="B62" t="s">
        <v>14</v>
      </c>
      <c r="C62" t="s">
        <v>29</v>
      </c>
      <c r="D62" t="s">
        <v>16</v>
      </c>
      <c r="E62">
        <v>1496</v>
      </c>
      <c r="F62" t="s">
        <v>27</v>
      </c>
      <c r="H62">
        <f>SUM($E62:$E64)</f>
        <v>1518</v>
      </c>
      <c r="I62" s="21">
        <f>IFERROR(E62/(E62+E64),0)</f>
        <v>0.98550724637681164</v>
      </c>
      <c r="J62" s="21">
        <f>IFERROR((E62+E63)/(H62),0)</f>
        <v>0.98550724637681164</v>
      </c>
      <c r="K62" s="21">
        <v>0.9</v>
      </c>
      <c r="L62" t="s">
        <v>18</v>
      </c>
      <c r="M62" t="s">
        <v>19</v>
      </c>
      <c r="N62" s="25" t="str">
        <f>IF(L62="Y", E62+E64 &amp; " of " &amp; H62,E62 &amp; " of " &amp; H62)</f>
        <v>1496 of 1518</v>
      </c>
      <c r="O62" s="2">
        <v>45199</v>
      </c>
      <c r="P62" s="21">
        <f t="shared" si="1"/>
        <v>0.98550724637681164</v>
      </c>
    </row>
    <row r="63" spans="1:16" x14ac:dyDescent="0.25">
      <c r="A63">
        <v>2022</v>
      </c>
      <c r="B63" t="s">
        <v>14</v>
      </c>
      <c r="C63" t="s">
        <v>29</v>
      </c>
      <c r="D63" t="s">
        <v>20</v>
      </c>
      <c r="E63">
        <v>0</v>
      </c>
      <c r="F63" t="s">
        <v>27</v>
      </c>
      <c r="H63">
        <f>SUM($E62:$E64)</f>
        <v>1518</v>
      </c>
      <c r="I63" s="21">
        <f>IFERROR(E62/(E62+E64),0)</f>
        <v>0.98550724637681164</v>
      </c>
      <c r="J63" s="21">
        <f>J62</f>
        <v>0.98550724637681164</v>
      </c>
      <c r="K63" s="21">
        <v>0.9</v>
      </c>
      <c r="L63" t="s">
        <v>18</v>
      </c>
      <c r="M63" t="s">
        <v>19</v>
      </c>
      <c r="N63" s="25" t="str">
        <f>IF(L62="Y", E62+E64 &amp; " of " &amp; H62,E62 &amp; " of " &amp; H62)</f>
        <v>1496 of 1518</v>
      </c>
      <c r="O63" s="2">
        <v>45199</v>
      </c>
      <c r="P63" s="21">
        <f t="shared" si="1"/>
        <v>0</v>
      </c>
    </row>
    <row r="64" spans="1:16" x14ac:dyDescent="0.25">
      <c r="A64">
        <v>2022</v>
      </c>
      <c r="B64" t="s">
        <v>14</v>
      </c>
      <c r="C64" t="s">
        <v>29</v>
      </c>
      <c r="D64" t="s">
        <v>21</v>
      </c>
      <c r="E64">
        <v>22</v>
      </c>
      <c r="F64" t="s">
        <v>27</v>
      </c>
      <c r="H64">
        <f>SUM($E62:$E64)</f>
        <v>1518</v>
      </c>
      <c r="I64" s="21">
        <f>IFERROR(E62/(E62+E64),0)</f>
        <v>0.98550724637681164</v>
      </c>
      <c r="J64" s="21">
        <f>J62</f>
        <v>0.98550724637681164</v>
      </c>
      <c r="K64" s="21">
        <v>0.9</v>
      </c>
      <c r="L64" t="s">
        <v>18</v>
      </c>
      <c r="M64" t="s">
        <v>19</v>
      </c>
      <c r="N64" s="25" t="str">
        <f>IF(L62="Y", E62+E64 &amp; " of " &amp; H62,E62 &amp; " of " &amp; H62)</f>
        <v>1496 of 1518</v>
      </c>
      <c r="O64" s="2">
        <v>45199</v>
      </c>
      <c r="P64" s="21">
        <f t="shared" si="1"/>
        <v>1.4492753623188406E-2</v>
      </c>
    </row>
    <row r="65" spans="1:16" x14ac:dyDescent="0.25">
      <c r="A65">
        <v>2022</v>
      </c>
      <c r="B65" t="s">
        <v>14</v>
      </c>
      <c r="C65" t="s">
        <v>30</v>
      </c>
      <c r="D65" t="s">
        <v>16</v>
      </c>
      <c r="E65">
        <v>1105</v>
      </c>
      <c r="F65" t="s">
        <v>31</v>
      </c>
      <c r="H65">
        <f>SUM($E65:$E67)</f>
        <v>1155</v>
      </c>
      <c r="I65" s="21">
        <f>IFERROR(E65/(E65+E67),0)</f>
        <v>0.95670995670995673</v>
      </c>
      <c r="J65" s="21">
        <f>IFERROR((E65+E66)/(H65),0)</f>
        <v>0.95670995670995673</v>
      </c>
      <c r="K65" s="21">
        <v>0.9</v>
      </c>
      <c r="L65" t="s">
        <v>18</v>
      </c>
      <c r="M65" t="s">
        <v>19</v>
      </c>
      <c r="N65" s="25" t="str">
        <f>IF(L65="Y", E65+E67 &amp; " of " &amp; H65,E65 &amp; " of " &amp; H65)</f>
        <v>1105 of 1155</v>
      </c>
      <c r="O65" s="2">
        <v>45199</v>
      </c>
      <c r="P65" s="21">
        <f t="shared" si="1"/>
        <v>0.95670995670995673</v>
      </c>
    </row>
    <row r="66" spans="1:16" x14ac:dyDescent="0.25">
      <c r="A66">
        <v>2022</v>
      </c>
      <c r="B66" t="s">
        <v>14</v>
      </c>
      <c r="C66" t="s">
        <v>30</v>
      </c>
      <c r="D66" t="s">
        <v>20</v>
      </c>
      <c r="E66">
        <v>0</v>
      </c>
      <c r="F66" t="s">
        <v>31</v>
      </c>
      <c r="H66">
        <f>SUM($E65:$E67)</f>
        <v>1155</v>
      </c>
      <c r="I66" s="21">
        <f>IFERROR(E65/(E65+E67),0)</f>
        <v>0.95670995670995673</v>
      </c>
      <c r="J66" s="21">
        <f>J65</f>
        <v>0.95670995670995673</v>
      </c>
      <c r="K66" s="21">
        <v>0.9</v>
      </c>
      <c r="L66" t="s">
        <v>18</v>
      </c>
      <c r="M66" t="s">
        <v>19</v>
      </c>
      <c r="N66" s="25" t="str">
        <f>IF(L65="Y", E65+E67 &amp; " of " &amp; H65,E65 &amp; " of " &amp; H65)</f>
        <v>1105 of 1155</v>
      </c>
      <c r="O66" s="2">
        <v>45199</v>
      </c>
      <c r="P66" s="21">
        <f t="shared" ref="P66:P97" si="3">IFERROR(E66/H66,0)</f>
        <v>0</v>
      </c>
    </row>
    <row r="67" spans="1:16" x14ac:dyDescent="0.25">
      <c r="A67">
        <v>2022</v>
      </c>
      <c r="B67" t="s">
        <v>14</v>
      </c>
      <c r="C67" t="s">
        <v>30</v>
      </c>
      <c r="D67" t="s">
        <v>21</v>
      </c>
      <c r="E67">
        <v>50</v>
      </c>
      <c r="F67" t="s">
        <v>31</v>
      </c>
      <c r="H67">
        <f>SUM($E65:$E67)</f>
        <v>1155</v>
      </c>
      <c r="I67" s="21">
        <f>IFERROR(E65/(E65+E67),0)</f>
        <v>0.95670995670995673</v>
      </c>
      <c r="J67" s="21">
        <f>J65</f>
        <v>0.95670995670995673</v>
      </c>
      <c r="K67" s="21">
        <v>0.9</v>
      </c>
      <c r="L67" t="s">
        <v>18</v>
      </c>
      <c r="M67" t="s">
        <v>19</v>
      </c>
      <c r="N67" s="25" t="str">
        <f>IF(L65="Y", E65+E67 &amp; " of " &amp; H65,E65 &amp; " of " &amp; H65)</f>
        <v>1105 of 1155</v>
      </c>
      <c r="O67" s="2">
        <v>45199</v>
      </c>
      <c r="P67" s="21">
        <f t="shared" si="3"/>
        <v>4.3290043290043288E-2</v>
      </c>
    </row>
    <row r="68" spans="1:16" x14ac:dyDescent="0.25">
      <c r="A68">
        <v>2022</v>
      </c>
      <c r="B68" t="s">
        <v>14</v>
      </c>
      <c r="C68" t="s">
        <v>32</v>
      </c>
      <c r="D68" t="s">
        <v>16</v>
      </c>
      <c r="E68">
        <v>43</v>
      </c>
      <c r="F68" t="s">
        <v>27</v>
      </c>
      <c r="G68" t="s">
        <v>50</v>
      </c>
      <c r="H68">
        <f>SUM($E68:$E70)</f>
        <v>43</v>
      </c>
      <c r="I68" s="21">
        <f>IFERROR(E68/(E68+E70),0)</f>
        <v>1</v>
      </c>
      <c r="J68" s="21">
        <f>IFERROR((E68+E69+#REF!)/(H68+#REF!),0)</f>
        <v>0</v>
      </c>
      <c r="K68" s="21">
        <v>0.9</v>
      </c>
      <c r="L68" t="s">
        <v>18</v>
      </c>
      <c r="M68" t="s">
        <v>19</v>
      </c>
      <c r="N68" s="25" t="str">
        <f>IF(L68="Y", E68+E70 &amp; " of " &amp; H68,E68 &amp; " of " &amp; H68)</f>
        <v>43 of 43</v>
      </c>
      <c r="O68" s="2">
        <v>45199</v>
      </c>
      <c r="P68" s="21">
        <f t="shared" si="3"/>
        <v>1</v>
      </c>
    </row>
    <row r="69" spans="1:16" x14ac:dyDescent="0.25">
      <c r="A69">
        <v>2022</v>
      </c>
      <c r="B69" t="s">
        <v>14</v>
      </c>
      <c r="C69" t="s">
        <v>32</v>
      </c>
      <c r="D69" t="s">
        <v>20</v>
      </c>
      <c r="E69">
        <v>0</v>
      </c>
      <c r="F69" t="s">
        <v>27</v>
      </c>
      <c r="G69" t="s">
        <v>50</v>
      </c>
      <c r="H69">
        <f>SUM($E68:$E70)</f>
        <v>43</v>
      </c>
      <c r="I69" s="21">
        <f>IFERROR(E68/(E68+E70),0)</f>
        <v>1</v>
      </c>
      <c r="J69" s="21">
        <f>J68</f>
        <v>0</v>
      </c>
      <c r="K69" s="21">
        <v>0.9</v>
      </c>
      <c r="L69" t="s">
        <v>18</v>
      </c>
      <c r="M69" t="s">
        <v>19</v>
      </c>
      <c r="N69" s="25" t="str">
        <f>IF(L68="Y", E68+E70 &amp; " of " &amp; H68,E68 &amp; " of " &amp; H68)</f>
        <v>43 of 43</v>
      </c>
      <c r="O69" s="2">
        <v>45199</v>
      </c>
      <c r="P69" s="21">
        <f t="shared" si="3"/>
        <v>0</v>
      </c>
    </row>
    <row r="70" spans="1:16" x14ac:dyDescent="0.25">
      <c r="A70">
        <v>2022</v>
      </c>
      <c r="B70" t="s">
        <v>14</v>
      </c>
      <c r="C70" t="s">
        <v>32</v>
      </c>
      <c r="D70" t="s">
        <v>21</v>
      </c>
      <c r="E70">
        <v>0</v>
      </c>
      <c r="F70" t="s">
        <v>27</v>
      </c>
      <c r="G70" t="s">
        <v>50</v>
      </c>
      <c r="H70">
        <f>SUM($E68:$E70)</f>
        <v>43</v>
      </c>
      <c r="I70" s="21">
        <f>IFERROR(E68/(E68+E70),0)</f>
        <v>1</v>
      </c>
      <c r="J70" s="21">
        <f>J68</f>
        <v>0</v>
      </c>
      <c r="K70" s="21">
        <v>0.9</v>
      </c>
      <c r="L70" t="s">
        <v>18</v>
      </c>
      <c r="M70" t="s">
        <v>19</v>
      </c>
      <c r="N70" s="25" t="str">
        <f>IF(L68="Y", E68+E70 &amp; " of " &amp; H68,E68 &amp; " of " &amp; H68)</f>
        <v>43 of 43</v>
      </c>
      <c r="O70" s="2">
        <v>45199</v>
      </c>
      <c r="P70" s="21">
        <f t="shared" si="3"/>
        <v>0</v>
      </c>
    </row>
    <row r="71" spans="1:16" x14ac:dyDescent="0.25">
      <c r="A71">
        <v>2022</v>
      </c>
      <c r="B71" t="s">
        <v>14</v>
      </c>
      <c r="C71" t="s">
        <v>33</v>
      </c>
      <c r="D71" t="s">
        <v>16</v>
      </c>
      <c r="E71">
        <v>10</v>
      </c>
      <c r="F71" t="s">
        <v>27</v>
      </c>
      <c r="H71">
        <f>SUM($E71:$E73)</f>
        <v>11</v>
      </c>
      <c r="I71" s="21">
        <f>IFERROR(E71/(E71+E73),0)</f>
        <v>0.90909090909090906</v>
      </c>
      <c r="J71" s="21">
        <f>IFERROR((E71+E72)/(H71),0)</f>
        <v>0.90909090909090906</v>
      </c>
      <c r="K71" s="21">
        <v>0.9</v>
      </c>
      <c r="L71" t="s">
        <v>18</v>
      </c>
      <c r="M71" t="s">
        <v>19</v>
      </c>
      <c r="N71" s="25" t="str">
        <f>IF(L71="Y", E71+E73 &amp; " of " &amp; H71,E71 &amp; " of " &amp; H71)</f>
        <v>10 of 11</v>
      </c>
      <c r="O71" s="2">
        <v>45199</v>
      </c>
      <c r="P71" s="21">
        <f t="shared" si="3"/>
        <v>0.90909090909090906</v>
      </c>
    </row>
    <row r="72" spans="1:16" x14ac:dyDescent="0.25">
      <c r="A72">
        <v>2022</v>
      </c>
      <c r="B72" t="s">
        <v>14</v>
      </c>
      <c r="C72" t="s">
        <v>33</v>
      </c>
      <c r="D72" t="s">
        <v>20</v>
      </c>
      <c r="E72">
        <v>0</v>
      </c>
      <c r="F72" t="s">
        <v>27</v>
      </c>
      <c r="H72">
        <f>SUM($E71:$E73)</f>
        <v>11</v>
      </c>
      <c r="I72" s="21">
        <f>IFERROR(E71/(E71+E73),0)</f>
        <v>0.90909090909090906</v>
      </c>
      <c r="J72" s="21">
        <f>J71</f>
        <v>0.90909090909090906</v>
      </c>
      <c r="K72" s="21">
        <v>0.9</v>
      </c>
      <c r="L72" t="s">
        <v>18</v>
      </c>
      <c r="M72" t="s">
        <v>19</v>
      </c>
      <c r="N72" s="25" t="str">
        <f>IF(L71="Y", E71+E73 &amp; " of " &amp; H71,E71 &amp; " of " &amp; H71)</f>
        <v>10 of 11</v>
      </c>
      <c r="O72" s="2">
        <v>45199</v>
      </c>
      <c r="P72" s="21">
        <f t="shared" si="3"/>
        <v>0</v>
      </c>
    </row>
    <row r="73" spans="1:16" x14ac:dyDescent="0.25">
      <c r="A73">
        <v>2022</v>
      </c>
      <c r="B73" t="s">
        <v>14</v>
      </c>
      <c r="C73" t="s">
        <v>33</v>
      </c>
      <c r="D73" t="s">
        <v>21</v>
      </c>
      <c r="E73">
        <v>1</v>
      </c>
      <c r="F73" t="s">
        <v>27</v>
      </c>
      <c r="H73">
        <f>SUM($E71:$E73)</f>
        <v>11</v>
      </c>
      <c r="I73" s="21">
        <f>IFERROR(E71/(E71+E73),0)</f>
        <v>0.90909090909090906</v>
      </c>
      <c r="J73" s="21">
        <f>J71</f>
        <v>0.90909090909090906</v>
      </c>
      <c r="K73" s="21">
        <v>0.9</v>
      </c>
      <c r="L73" t="s">
        <v>18</v>
      </c>
      <c r="M73" t="s">
        <v>19</v>
      </c>
      <c r="N73" s="25" t="str">
        <f>IF(L71="Y", E71+E73 &amp; " of " &amp; H71,E71 &amp; " of " &amp; H71)</f>
        <v>10 of 11</v>
      </c>
      <c r="O73" s="2">
        <v>45199</v>
      </c>
      <c r="P73" s="21">
        <f t="shared" si="3"/>
        <v>9.0909090909090912E-2</v>
      </c>
    </row>
    <row r="74" spans="1:16" x14ac:dyDescent="0.25">
      <c r="A74">
        <v>2022</v>
      </c>
      <c r="B74" t="s">
        <v>14</v>
      </c>
      <c r="C74" t="s">
        <v>34</v>
      </c>
      <c r="D74" t="s">
        <v>16</v>
      </c>
      <c r="E74">
        <v>33</v>
      </c>
      <c r="F74" t="s">
        <v>35</v>
      </c>
      <c r="G74" t="s">
        <v>50</v>
      </c>
      <c r="H74">
        <f>SUM($E74:$E76)</f>
        <v>33</v>
      </c>
      <c r="I74" s="21">
        <f>IFERROR(E74/(E74+E76),0)</f>
        <v>1</v>
      </c>
      <c r="J74" s="21">
        <f>IFERROR((E74+E75)/(H74),0)</f>
        <v>1</v>
      </c>
      <c r="K74" s="21">
        <v>0.9</v>
      </c>
      <c r="L74" t="s">
        <v>18</v>
      </c>
      <c r="M74" t="s">
        <v>19</v>
      </c>
      <c r="N74" s="25" t="str">
        <f>IF(L74="Y", E74+E76 &amp; " of " &amp; H74,E74 &amp; " of " &amp; H74)</f>
        <v>33 of 33</v>
      </c>
      <c r="O74" s="2">
        <v>45199</v>
      </c>
      <c r="P74" s="21">
        <f t="shared" si="3"/>
        <v>1</v>
      </c>
    </row>
    <row r="75" spans="1:16" x14ac:dyDescent="0.25">
      <c r="A75">
        <v>2022</v>
      </c>
      <c r="B75" t="s">
        <v>14</v>
      </c>
      <c r="C75" t="s">
        <v>34</v>
      </c>
      <c r="D75" t="s">
        <v>20</v>
      </c>
      <c r="E75">
        <v>0</v>
      </c>
      <c r="F75" t="s">
        <v>35</v>
      </c>
      <c r="G75" t="s">
        <v>50</v>
      </c>
      <c r="H75">
        <f>SUM($E74:$E76)</f>
        <v>33</v>
      </c>
      <c r="I75" s="21">
        <f>IFERROR(E74/(E74+E76),0)</f>
        <v>1</v>
      </c>
      <c r="J75" s="21">
        <f>J74</f>
        <v>1</v>
      </c>
      <c r="K75" s="21">
        <v>0.9</v>
      </c>
      <c r="L75" t="s">
        <v>18</v>
      </c>
      <c r="M75" t="s">
        <v>19</v>
      </c>
      <c r="N75" s="25" t="str">
        <f>IF(L74="Y", E74+E76 &amp; " of " &amp; H74,E74 &amp; " of " &amp; H74)</f>
        <v>33 of 33</v>
      </c>
      <c r="O75" s="2">
        <v>45199</v>
      </c>
      <c r="P75" s="21">
        <f t="shared" si="3"/>
        <v>0</v>
      </c>
    </row>
    <row r="76" spans="1:16" x14ac:dyDescent="0.25">
      <c r="A76">
        <v>2022</v>
      </c>
      <c r="B76" t="s">
        <v>14</v>
      </c>
      <c r="C76" t="s">
        <v>34</v>
      </c>
      <c r="D76" t="s">
        <v>21</v>
      </c>
      <c r="E76">
        <v>0</v>
      </c>
      <c r="F76" t="s">
        <v>35</v>
      </c>
      <c r="G76" t="s">
        <v>50</v>
      </c>
      <c r="H76">
        <f>SUM($E74:$E76)</f>
        <v>33</v>
      </c>
      <c r="I76" s="21">
        <f>IFERROR(E74/(E74+E76),0)</f>
        <v>1</v>
      </c>
      <c r="J76" s="21">
        <f>J74</f>
        <v>1</v>
      </c>
      <c r="K76" s="21">
        <v>0.9</v>
      </c>
      <c r="L76" t="s">
        <v>18</v>
      </c>
      <c r="M76" t="s">
        <v>19</v>
      </c>
      <c r="N76" s="25" t="str">
        <f>IF(L74="Y", E74+E76 &amp; " of " &amp; H74,E74 &amp; " of " &amp; H74)</f>
        <v>33 of 33</v>
      </c>
      <c r="O76" s="2">
        <v>45199</v>
      </c>
      <c r="P76" s="21">
        <f t="shared" si="3"/>
        <v>0</v>
      </c>
    </row>
    <row r="77" spans="1:16" ht="15" customHeight="1" x14ac:dyDescent="0.25">
      <c r="A77">
        <v>2022</v>
      </c>
      <c r="B77" t="s">
        <v>14</v>
      </c>
      <c r="C77" t="s">
        <v>36</v>
      </c>
      <c r="D77" t="s">
        <v>16</v>
      </c>
      <c r="E77">
        <v>43</v>
      </c>
      <c r="F77" t="s">
        <v>35</v>
      </c>
      <c r="H77">
        <f>SUM($E77:$E79)</f>
        <v>44</v>
      </c>
      <c r="I77" s="21">
        <f>IFERROR(E77/(E77+E79),"")</f>
        <v>0.97727272727272729</v>
      </c>
      <c r="J77" s="21">
        <f>IFERROR((E77+E78)/(H77),0)</f>
        <v>0.97727272727272729</v>
      </c>
      <c r="K77" s="21">
        <v>0.9</v>
      </c>
      <c r="L77" t="s">
        <v>18</v>
      </c>
      <c r="M77" s="3" t="str">
        <f>IF(L77="Y",IF(AND(E77=0,E78=0,E79=0),"N/A",
IF(AND(E77=0,E78&gt;0,E79=0),"Currently Meeting, Pending",
IF(AND(E77&gt;0,E78&gt;0,I77+0.005&gt;=K77),"Currently Meeting, Pending",
IF(AND(E77&gt;0,E78&gt;=0,E79&gt;=0,I79+0.005&gt;=K79),"Will Meet Goal",
IF(AND(E77&gt;=0,E78=0,E79&gt;0,J79&lt;K79),"Will Not Meet Goal",
IF(AND(E77&gt;=0,E78&gt;0,E79&gt;0,I78&lt;K78),"Currently Not Meeting, Pending",
"ERROR")))))),
IF(AND(E77=0,E78=0,E79=0),"N/A",
IF(AND(E77=0,E78&gt;0,E79=0),"Goal Met",
IF(AND(E77&gt;0,E78&gt;0,I77+0.005&gt;=K77),"Goal Met",
IF(AND(E77&gt;0,E78&gt;=0,E79&gt;=0,I79+0.005&gt;=K79),"Goal Met",
IF(AND(E77&gt;=0,E78=0,E79&gt;0,I79&lt;K79),"Goal Not Met",
IF(AND(E77&gt;=0,E78&gt;0,E79&gt;0,I78&lt;K78),"Goal Not Met","ERROR")
))))))</f>
        <v>Goal Met</v>
      </c>
      <c r="N77" s="25" t="str">
        <f>IF(L77="Y", E77+E79 &amp; " of " &amp; H77,E77 &amp; " of " &amp; H77)</f>
        <v>43 of 44</v>
      </c>
      <c r="O77" s="2">
        <v>45199</v>
      </c>
      <c r="P77" s="21">
        <f t="shared" si="3"/>
        <v>0.97727272727272729</v>
      </c>
    </row>
    <row r="78" spans="1:16" ht="15" customHeight="1" x14ac:dyDescent="0.25">
      <c r="A78">
        <v>2022</v>
      </c>
      <c r="B78" t="s">
        <v>14</v>
      </c>
      <c r="C78" t="s">
        <v>36</v>
      </c>
      <c r="D78" t="s">
        <v>20</v>
      </c>
      <c r="E78">
        <v>0</v>
      </c>
      <c r="F78" t="s">
        <v>35</v>
      </c>
      <c r="H78">
        <f>SUM($E77:$E79)</f>
        <v>44</v>
      </c>
      <c r="I78" s="21">
        <f>IFERROR(E77/(E77+E79),"")</f>
        <v>0.97727272727272729</v>
      </c>
      <c r="J78" s="21">
        <f>J77</f>
        <v>0.97727272727272729</v>
      </c>
      <c r="K78" s="21">
        <v>0.9</v>
      </c>
      <c r="L78" t="s">
        <v>18</v>
      </c>
      <c r="M78" s="3" t="str">
        <f>IF(L77="Y",IF(AND(E77=0,E78=0,E79=0),"N/A",
IF(AND(E77=0,E78&gt;0,E79=0),"Currently Meeting, Pending",
IF(AND(E77&gt;0,E78&gt;0,I77+0.005&gt;=K77),"Currently Meeting, Pending",
IF(AND(E77&gt;0,E78&gt;=0,E79&gt;=0,I79+0.005&gt;=K79),"Will Meet Goal",
IF(AND(E77&gt;=0,E78=0,E79&gt;0,J79&lt;K79),"Will Not Meet Goal",
IF(AND(E77&gt;=0,E78&gt;0,E79&gt;0,I78&lt;K78),"Currently Not Meeting, Pending",
"ERROR")))))),
IF(AND(E77=0,E78=0,E79=0),"N/A",
IF(AND(E77=0,E78&gt;0,E79=0),"Goal Met",
IF(AND(E77&gt;0,E78&gt;0,I77+0.005&gt;=K77),"Goal Met",
IF(AND(E77&gt;0,E78&gt;=0,E79&gt;=0,I79+0.005&gt;=K79),"Goal Met",
IF(AND(E77&gt;=0,E78=0,E79&gt;0,I79&lt;K79),"Goal Not Met",
IF(AND(E77&gt;=0,E78&gt;0,E79&gt;0,I78&lt;K78),"Goal Not Met","ERROR")
))))))</f>
        <v>Goal Met</v>
      </c>
      <c r="N78" s="25" t="str">
        <f>IF(L77="Y", E77+E79 &amp; " of " &amp; H77,E77 &amp; " of " &amp; H77)</f>
        <v>43 of 44</v>
      </c>
      <c r="O78" s="2">
        <v>45199</v>
      </c>
      <c r="P78" s="21">
        <f t="shared" si="3"/>
        <v>0</v>
      </c>
    </row>
    <row r="79" spans="1:16" ht="15" customHeight="1" x14ac:dyDescent="0.25">
      <c r="A79">
        <v>2022</v>
      </c>
      <c r="B79" t="s">
        <v>14</v>
      </c>
      <c r="C79" t="s">
        <v>36</v>
      </c>
      <c r="D79" t="s">
        <v>21</v>
      </c>
      <c r="E79">
        <v>1</v>
      </c>
      <c r="F79" t="s">
        <v>35</v>
      </c>
      <c r="H79">
        <f>SUM($E77:$E79)</f>
        <v>44</v>
      </c>
      <c r="I79" s="21">
        <f>IFERROR(E77/(E77+E79),"")</f>
        <v>0.97727272727272729</v>
      </c>
      <c r="J79" s="21">
        <f>J77</f>
        <v>0.97727272727272729</v>
      </c>
      <c r="K79" s="21">
        <v>0.9</v>
      </c>
      <c r="L79" t="s">
        <v>18</v>
      </c>
      <c r="M79" s="3" t="str">
        <f>IF(L77="Y",IF(AND(E77=0,E78=0,E79=0),"N/A",
IF(AND(E77=0,E78&gt;0,E79=0),"Currently Meeting, Pending",
IF(AND(E77&gt;0,E78&gt;0,I77+0.005&gt;=K77),"Currently Meeting, Pending",
IF(AND(E77&gt;0,E78&gt;=0,E79&gt;=0,I79+0.005&gt;=K79),"Will Meet Goal",
IF(AND(E77&gt;=0,E78=0,E79&gt;0,J79&lt;K79),"Will Not Meet Goal",
IF(AND(E77&gt;=0,E78&gt;0,E79&gt;0,I78&lt;K78),"Currently Not Meeting, Pending",
"ERROR")))))),
IF(AND(E77=0,E78=0,E79=0),"N/A",
IF(AND(E77=0,E78&gt;0,E79=0),"Goal Met",
IF(AND(E77&gt;0,E78&gt;0,I77+0.005&gt;=K77),"Goal Met",
IF(AND(E77&gt;0,E78&gt;=0,E79&gt;=0,I79+0.005&gt;=K79),"Goal Met",
IF(AND(E77&gt;=0,E78=0,E79&gt;0,I79&lt;K79),"Goal Not Met",
IF(AND(E77&gt;=0,E78&gt;0,E79&gt;0,I78&lt;K78),"Goal Not Met","ERROR")
))))))</f>
        <v>Goal Met</v>
      </c>
      <c r="N79" s="25" t="str">
        <f>IF(L77="Y", E77+E79 &amp; " of " &amp; H77,E77 &amp; " of " &amp; H77)</f>
        <v>43 of 44</v>
      </c>
      <c r="O79" s="2">
        <v>45199</v>
      </c>
      <c r="P79" s="21">
        <f t="shared" si="3"/>
        <v>2.2727272727272728E-2</v>
      </c>
    </row>
    <row r="80" spans="1:16" ht="15" customHeight="1" x14ac:dyDescent="0.25">
      <c r="A80">
        <v>2022</v>
      </c>
      <c r="B80" t="s">
        <v>14</v>
      </c>
      <c r="C80" t="s">
        <v>37</v>
      </c>
      <c r="D80" t="s">
        <v>16</v>
      </c>
      <c r="E80">
        <v>71</v>
      </c>
      <c r="F80" t="s">
        <v>27</v>
      </c>
      <c r="H80">
        <f>SUM($E80:$E82)</f>
        <v>77</v>
      </c>
      <c r="I80" s="21">
        <f>IFERROR(E80/(E80+E82),0)</f>
        <v>0.92207792207792205</v>
      </c>
      <c r="J80" s="21">
        <f>IFERROR((E80+E81)/(H80),0)</f>
        <v>0.92207792207792205</v>
      </c>
      <c r="K80" s="21">
        <v>0.9</v>
      </c>
      <c r="L80" t="s">
        <v>18</v>
      </c>
      <c r="M80" t="s">
        <v>19</v>
      </c>
      <c r="N80" s="25" t="str">
        <f>IF(L80="Y", E80+E82 &amp; " of " &amp; H80,E80 &amp; " of " &amp; H80)</f>
        <v>71 of 77</v>
      </c>
      <c r="O80" s="2">
        <v>45199</v>
      </c>
      <c r="P80" s="21">
        <f t="shared" si="3"/>
        <v>0.92207792207792205</v>
      </c>
    </row>
    <row r="81" spans="1:17" ht="15" customHeight="1" x14ac:dyDescent="0.25">
      <c r="A81">
        <v>2022</v>
      </c>
      <c r="B81" t="s">
        <v>14</v>
      </c>
      <c r="C81" t="s">
        <v>37</v>
      </c>
      <c r="D81" t="s">
        <v>20</v>
      </c>
      <c r="E81">
        <v>0</v>
      </c>
      <c r="F81" t="s">
        <v>27</v>
      </c>
      <c r="H81">
        <f>SUM($E80:$E82)</f>
        <v>77</v>
      </c>
      <c r="I81" s="21">
        <f>IFERROR(E80/(E80+E82),0)</f>
        <v>0.92207792207792205</v>
      </c>
      <c r="J81" s="21">
        <f>J80</f>
        <v>0.92207792207792205</v>
      </c>
      <c r="K81" s="21">
        <v>0.9</v>
      </c>
      <c r="L81" t="s">
        <v>18</v>
      </c>
      <c r="M81" t="s">
        <v>19</v>
      </c>
      <c r="N81" s="25" t="str">
        <f>IF(L80="Y", E80+E82 &amp; " of " &amp; H80,E80 &amp; " of " &amp; H80)</f>
        <v>71 of 77</v>
      </c>
      <c r="O81" s="2">
        <v>45199</v>
      </c>
      <c r="P81" s="21">
        <f t="shared" si="3"/>
        <v>0</v>
      </c>
    </row>
    <row r="82" spans="1:17" ht="15" customHeight="1" x14ac:dyDescent="0.25">
      <c r="A82">
        <v>2022</v>
      </c>
      <c r="B82" t="s">
        <v>14</v>
      </c>
      <c r="C82" t="s">
        <v>37</v>
      </c>
      <c r="D82" t="s">
        <v>21</v>
      </c>
      <c r="E82">
        <v>6</v>
      </c>
      <c r="F82" t="s">
        <v>27</v>
      </c>
      <c r="H82">
        <f>SUM($E80:$E82)</f>
        <v>77</v>
      </c>
      <c r="I82" s="21">
        <f>IFERROR(E80/(E80+E82),0)</f>
        <v>0.92207792207792205</v>
      </c>
      <c r="J82" s="21">
        <f>J80</f>
        <v>0.92207792207792205</v>
      </c>
      <c r="K82" s="21">
        <v>0.9</v>
      </c>
      <c r="L82" t="s">
        <v>18</v>
      </c>
      <c r="M82" t="s">
        <v>19</v>
      </c>
      <c r="N82" s="25" t="str">
        <f>IF(L80="Y", E80+E82 &amp; " of " &amp; H80,E80 &amp; " of " &amp; H80)</f>
        <v>71 of 77</v>
      </c>
      <c r="O82" s="2">
        <v>45199</v>
      </c>
      <c r="P82" s="21">
        <f t="shared" si="3"/>
        <v>7.792207792207792E-2</v>
      </c>
    </row>
    <row r="83" spans="1:17" ht="15" customHeight="1" x14ac:dyDescent="0.25">
      <c r="A83">
        <v>2022</v>
      </c>
      <c r="B83" t="s">
        <v>14</v>
      </c>
      <c r="C83" t="s">
        <v>38</v>
      </c>
      <c r="D83" t="s">
        <v>16</v>
      </c>
      <c r="E83">
        <v>162</v>
      </c>
      <c r="F83" t="s">
        <v>35</v>
      </c>
      <c r="H83">
        <f>SUM($E83:$E85)</f>
        <v>170</v>
      </c>
      <c r="I83" s="21">
        <f>IFERROR(E83/(E83+E85),0)</f>
        <v>0.95294117647058818</v>
      </c>
      <c r="J83" s="21">
        <f>IFERROR((E83+E84)/(H83),0)</f>
        <v>0.95294117647058818</v>
      </c>
      <c r="K83" s="21">
        <v>0.9</v>
      </c>
      <c r="L83" t="s">
        <v>18</v>
      </c>
      <c r="M83" t="s">
        <v>19</v>
      </c>
      <c r="N83" s="25" t="str">
        <f>IF(L83="Y", E83+E85 &amp; " of " &amp; H83,E83 &amp; " of " &amp; H83)</f>
        <v>162 of 170</v>
      </c>
      <c r="O83" s="2">
        <v>45199</v>
      </c>
      <c r="P83" s="21">
        <f t="shared" si="3"/>
        <v>0.95294117647058818</v>
      </c>
    </row>
    <row r="84" spans="1:17" ht="15" customHeight="1" x14ac:dyDescent="0.25">
      <c r="A84">
        <v>2022</v>
      </c>
      <c r="B84" t="s">
        <v>14</v>
      </c>
      <c r="C84" t="s">
        <v>38</v>
      </c>
      <c r="D84" t="s">
        <v>20</v>
      </c>
      <c r="E84">
        <v>0</v>
      </c>
      <c r="F84" t="s">
        <v>35</v>
      </c>
      <c r="H84">
        <f>SUM($E83:$E85)</f>
        <v>170</v>
      </c>
      <c r="I84" s="21">
        <f>IFERROR(E83/(E83+E85),0)</f>
        <v>0.95294117647058818</v>
      </c>
      <c r="J84" s="21">
        <f>J83</f>
        <v>0.95294117647058818</v>
      </c>
      <c r="K84" s="21">
        <v>0.9</v>
      </c>
      <c r="L84" t="s">
        <v>18</v>
      </c>
      <c r="M84" t="s">
        <v>19</v>
      </c>
      <c r="N84" s="25" t="str">
        <f>IF(L83="Y", E83+E85 &amp; " of " &amp; H83,E83 &amp; " of " &amp; H83)</f>
        <v>162 of 170</v>
      </c>
      <c r="O84" s="2">
        <v>45199</v>
      </c>
      <c r="P84" s="21">
        <f t="shared" si="3"/>
        <v>0</v>
      </c>
    </row>
    <row r="85" spans="1:17" ht="15" customHeight="1" x14ac:dyDescent="0.25">
      <c r="A85">
        <v>2022</v>
      </c>
      <c r="B85" t="s">
        <v>14</v>
      </c>
      <c r="C85" t="s">
        <v>38</v>
      </c>
      <c r="D85" t="s">
        <v>21</v>
      </c>
      <c r="E85">
        <v>8</v>
      </c>
      <c r="F85" t="s">
        <v>35</v>
      </c>
      <c r="H85">
        <f>SUM($E83:$E85)</f>
        <v>170</v>
      </c>
      <c r="I85" s="21">
        <f>IFERROR(E83/(E83+E85),0)</f>
        <v>0.95294117647058818</v>
      </c>
      <c r="J85" s="21">
        <f>J83</f>
        <v>0.95294117647058818</v>
      </c>
      <c r="K85" s="21">
        <v>0.9</v>
      </c>
      <c r="L85" t="s">
        <v>18</v>
      </c>
      <c r="M85" t="s">
        <v>19</v>
      </c>
      <c r="N85" s="25" t="str">
        <f>IF(L83="Y", E83+E85 &amp; " of " &amp; H83,E83 &amp; " of " &amp; H83)</f>
        <v>162 of 170</v>
      </c>
      <c r="O85" s="2">
        <v>45199</v>
      </c>
      <c r="P85" s="21">
        <f t="shared" si="3"/>
        <v>4.7058823529411764E-2</v>
      </c>
    </row>
    <row r="86" spans="1:17" x14ac:dyDescent="0.25">
      <c r="A86">
        <v>2023</v>
      </c>
      <c r="B86" t="s">
        <v>14</v>
      </c>
      <c r="C86" t="s">
        <v>39</v>
      </c>
      <c r="D86" t="s">
        <v>16</v>
      </c>
      <c r="E86" s="3">
        <v>5</v>
      </c>
      <c r="F86" t="s">
        <v>17</v>
      </c>
      <c r="G86" t="s">
        <v>49</v>
      </c>
      <c r="H86">
        <f>SUM($E86:$E88)</f>
        <v>6</v>
      </c>
      <c r="I86" s="22">
        <f>IFERROR(IF(OR(E86&gt;0,E88&gt;0),ROUND(E86/(E86+E88),2),""),0)</f>
        <v>0.83</v>
      </c>
      <c r="J86" s="22">
        <f>IFERROR(IF(H86&gt;0,(E86+E87)/(H86),""),0)</f>
        <v>0.83333333333333337</v>
      </c>
      <c r="K86" s="21">
        <v>0.9</v>
      </c>
      <c r="L86" t="s">
        <v>18</v>
      </c>
      <c r="M86" s="3" t="str">
        <f>IF(L86="Y",IF(AND(E86=0,E87=0,E88=0),"N/A",
IF(AND(E86=0,E87&gt;0,E88=0),"Currently Meeting, Pending",
IF(AND(E86&gt;0,E87&gt;0,I86+0.005&gt;=K86),"Currently Meeting, Pending",
IF(AND(E86&gt;0,E87&gt;=0,E88&gt;=0,I88+0.005&gt;=K88),"Will Meet Goal",
IF(AND(E86&gt;=0,E87=0,E88&gt;0,J88&lt;K88),"Will Not Meet Goal",
IF(AND(E86&gt;=0,E87&gt;0,E88&gt;0,I87&lt;K87),"Currently Not Meeting, Pending",
"ERROR")))))),
IF(AND(E86=0,E87=0,E88=0),"N/A",
IF(AND(E86=0,E87&gt;0,E88=0),"Goal Met",
IF(AND(E86&gt;0,E87&gt;0,I86+0.005&gt;=K86),"Goal Met",
IF(AND(E86&gt;0,E87&gt;=0,E88&gt;=0,I88+0.005&gt;=K88),"Goal Met",
IF(AND(E86&gt;=0,E87=0,E88&gt;0,I88&lt;K88),"Goal Not Met",
IF(AND(E86&gt;=0,E87&gt;0,E88&gt;0,I87&lt;K87),"Goal Not Met","ERROR")
))))))</f>
        <v>Goal Not Met</v>
      </c>
      <c r="N86" s="25" t="str">
        <f>IF(L86="Y", E86+E88 &amp; " of " &amp; H86,E86 &amp; " of " &amp; H86)</f>
        <v>5 of 6</v>
      </c>
      <c r="O86" s="2">
        <v>45565</v>
      </c>
      <c r="P86" s="21">
        <f t="shared" si="3"/>
        <v>0.83333333333333337</v>
      </c>
    </row>
    <row r="87" spans="1:17" x14ac:dyDescent="0.25">
      <c r="A87">
        <v>2023</v>
      </c>
      <c r="B87" t="s">
        <v>14</v>
      </c>
      <c r="C87" t="s">
        <v>39</v>
      </c>
      <c r="D87" t="s">
        <v>20</v>
      </c>
      <c r="E87" s="3">
        <v>0</v>
      </c>
      <c r="F87" t="s">
        <v>17</v>
      </c>
      <c r="G87" t="s">
        <v>49</v>
      </c>
      <c r="H87">
        <f>SUM($E86:$E88)</f>
        <v>6</v>
      </c>
      <c r="I87" s="22">
        <f>IFERROR(IF(OR(E86&gt;0,E88&gt;0),ROUND(E86/(E86+E88),2),""),0)</f>
        <v>0.83</v>
      </c>
      <c r="J87" s="22">
        <f>IFERROR(IF(H86&gt;0,(E86+E87)/(H86),""),0)</f>
        <v>0.83333333333333337</v>
      </c>
      <c r="K87" s="21">
        <v>0.9</v>
      </c>
      <c r="L87" t="s">
        <v>18</v>
      </c>
      <c r="M87" s="3" t="str">
        <f>IF(L86="Y",IF(AND(E86=0,E87=0,E88=0),"N/A",
IF(AND(E86=0,E87&gt;0,E88=0),"Currently Meeting, Pending",
IF(AND(E86&gt;0,E87&gt;0,I86+0.005&gt;=K86),"Currently Meeting, Pending",
IF(AND(E86&gt;0,E87&gt;=0,E88&gt;=0,I88+0.005&gt;=K88),"Will Meet Goal",
IF(AND(E86&gt;=0,E87=0,E88&gt;0,J88&lt;K88),"Will Not Meet Goal",
IF(AND(E86&gt;=0,E87&gt;0,E88&gt;0,I87&lt;K87),"Currently Not Meeting, Pending",
"ERROR")))))),
IF(AND(E86=0,E87=0,E88=0),"N/A",
IF(AND(E86=0,E87&gt;0,E88=0),"Goal Met",
IF(AND(E86&gt;0,E87&gt;0,I86+0.005&gt;=K86),"Goal Met",
IF(AND(E86&gt;0,E87&gt;=0,E88&gt;=0,I88+0.005&gt;=K88),"Goal Met",
IF(AND(E86&gt;=0,E87=0,E88&gt;0,I88&lt;K88),"Goal Not Met",
IF(AND(E86&gt;=0,E87&gt;0,E88&gt;0,I87&lt;K87),"Goal Not Met","ERROR")
))))))</f>
        <v>Goal Not Met</v>
      </c>
      <c r="N87" s="25" t="str">
        <f>IF(L86="Y", E86+E88 &amp; " of " &amp; H86,E86 &amp; " of " &amp; H86)</f>
        <v>5 of 6</v>
      </c>
      <c r="O87" s="2">
        <v>45565</v>
      </c>
      <c r="P87" s="21">
        <f t="shared" si="3"/>
        <v>0</v>
      </c>
    </row>
    <row r="88" spans="1:17" x14ac:dyDescent="0.25">
      <c r="A88">
        <v>2023</v>
      </c>
      <c r="B88" t="s">
        <v>14</v>
      </c>
      <c r="C88" t="s">
        <v>39</v>
      </c>
      <c r="D88" t="s">
        <v>21</v>
      </c>
      <c r="E88" s="3">
        <v>1</v>
      </c>
      <c r="F88" t="s">
        <v>17</v>
      </c>
      <c r="G88" t="s">
        <v>49</v>
      </c>
      <c r="H88">
        <f>SUM($E86:$E88)</f>
        <v>6</v>
      </c>
      <c r="I88" s="22">
        <f>IFERROR(IF(OR(E86&gt;0,E88&gt;0),ROUND(E86/(E86+E88),2),""),0)</f>
        <v>0.83</v>
      </c>
      <c r="J88" s="22">
        <f>IFERROR(IF(H86&gt;0,(E86+E87)/(H86),""),0)</f>
        <v>0.83333333333333337</v>
      </c>
      <c r="K88" s="21">
        <v>0.9</v>
      </c>
      <c r="L88" t="s">
        <v>18</v>
      </c>
      <c r="M88" s="3" t="str">
        <f>IF(L86="Y",IF(AND(E86=0,E87=0,E88=0),"N/A",
IF(AND(E86=0,E87&gt;0,E88=0),"Currently Meeting, Pending",
IF(AND(E86&gt;0,E87&gt;0,I86+0.005&gt;=K86),"Currently Meeting, Pending",
IF(AND(E86&gt;0,E87&gt;=0,E88&gt;=0,I88+0.005&gt;=K88),"Will Meet Goal",
IF(AND(E86&gt;=0,E87=0,E88&gt;0,J88&lt;K88),"Will Not Meet Goal",
IF(AND(E86&gt;=0,E87&gt;0,E88&gt;0,I87&lt;K87),"Currently Not Meeting, Pending",
"ERROR")))))),
IF(AND(E86=0,E87=0,E88=0),"N/A",
IF(AND(E86=0,E87&gt;0,E88=0),"Goal Met",
IF(AND(E86&gt;0,E87&gt;0,I86+0.005&gt;=K86),"Goal Met",
IF(AND(E86&gt;0,E87&gt;=0,E88&gt;=0,I88+0.005&gt;=K88),"Goal Met",
IF(AND(E86&gt;=0,E87=0,E88&gt;0,I88&lt;K88),"Goal Not Met",
IF(AND(E86&gt;=0,E87&gt;0,E88&gt;0,I87&lt;K87),"Goal Not Met","ERROR")
))))))</f>
        <v>Goal Not Met</v>
      </c>
      <c r="N88" s="25" t="str">
        <f>IF(L86="Y", E86+E88 &amp; " of " &amp; H86,E86 &amp; " of " &amp; H86)</f>
        <v>5 of 6</v>
      </c>
      <c r="O88" s="2">
        <v>45565</v>
      </c>
      <c r="P88" s="21">
        <f t="shared" si="3"/>
        <v>0.16666666666666666</v>
      </c>
    </row>
    <row r="89" spans="1:17" s="17" customFormat="1" x14ac:dyDescent="0.25">
      <c r="A89">
        <v>2023</v>
      </c>
      <c r="B89" t="s">
        <v>14</v>
      </c>
      <c r="C89" t="s">
        <v>15</v>
      </c>
      <c r="D89" t="s">
        <v>16</v>
      </c>
      <c r="E89" s="3">
        <v>71</v>
      </c>
      <c r="F89" t="s">
        <v>17</v>
      </c>
      <c r="G89" t="s">
        <v>49</v>
      </c>
      <c r="H89">
        <f>SUM($E89:$E91)</f>
        <v>76</v>
      </c>
      <c r="I89" s="22">
        <f>IFERROR(IF(OR(E89&gt;0,E91&gt;0),ROUND(E89/(E89+E91),2),""),0)</f>
        <v>0.93</v>
      </c>
      <c r="J89" s="22">
        <f>IFERROR(IF(H89&gt;0,(E89+E90)/(H89),""),0)</f>
        <v>0.93421052631578949</v>
      </c>
      <c r="K89" s="21">
        <v>0.9</v>
      </c>
      <c r="L89" t="s">
        <v>18</v>
      </c>
      <c r="M89" s="7" t="s">
        <v>19</v>
      </c>
      <c r="N89" s="25" t="str">
        <f>IF(L89="Y", E89+E91 &amp; " of " &amp; H89,E89 &amp; " of " &amp; H89)</f>
        <v>71 of 76</v>
      </c>
      <c r="O89" s="2">
        <v>45565</v>
      </c>
      <c r="P89" s="21">
        <f t="shared" si="3"/>
        <v>0.93421052631578949</v>
      </c>
      <c r="Q89"/>
    </row>
    <row r="90" spans="1:17" s="17" customFormat="1" x14ac:dyDescent="0.25">
      <c r="A90">
        <v>2023</v>
      </c>
      <c r="B90" t="s">
        <v>14</v>
      </c>
      <c r="C90" t="s">
        <v>15</v>
      </c>
      <c r="D90" t="s">
        <v>20</v>
      </c>
      <c r="E90" s="3">
        <v>0</v>
      </c>
      <c r="F90" t="s">
        <v>17</v>
      </c>
      <c r="G90" t="s">
        <v>49</v>
      </c>
      <c r="H90">
        <f>SUM($E89:$E91)</f>
        <v>76</v>
      </c>
      <c r="I90" s="22">
        <f>IFERROR(IF(OR(E89&gt;0,E91&gt;0),ROUND(E89/(E89+E91),2),""),0)</f>
        <v>0.93</v>
      </c>
      <c r="J90" s="22">
        <f>IFERROR(IF(H89&gt;0,(E89+E90)/(H89),""),0)</f>
        <v>0.93421052631578949</v>
      </c>
      <c r="K90" s="21">
        <v>0.9</v>
      </c>
      <c r="L90" t="s">
        <v>18</v>
      </c>
      <c r="M90" s="7" t="s">
        <v>19</v>
      </c>
      <c r="N90" s="25" t="str">
        <f>IF(L89="Y", E89+E91 &amp; " of " &amp; H89,E89 &amp; " of " &amp; H89)</f>
        <v>71 of 76</v>
      </c>
      <c r="O90" s="2">
        <v>45565</v>
      </c>
      <c r="P90" s="21">
        <f t="shared" si="3"/>
        <v>0</v>
      </c>
      <c r="Q90"/>
    </row>
    <row r="91" spans="1:17" x14ac:dyDescent="0.25">
      <c r="A91">
        <v>2023</v>
      </c>
      <c r="B91" t="s">
        <v>14</v>
      </c>
      <c r="C91" t="s">
        <v>15</v>
      </c>
      <c r="D91" t="s">
        <v>21</v>
      </c>
      <c r="E91" s="3">
        <v>5</v>
      </c>
      <c r="F91" t="s">
        <v>17</v>
      </c>
      <c r="G91" t="s">
        <v>49</v>
      </c>
      <c r="H91">
        <f>SUM($E89:$E91)</f>
        <v>76</v>
      </c>
      <c r="I91" s="22">
        <f>IFERROR(IF(OR(E89&gt;0,E91&gt;0),ROUND(E89/(E89+E91),2),""),0)</f>
        <v>0.93</v>
      </c>
      <c r="J91" s="22">
        <f>IFERROR(IF(H89&gt;0,(E89+E90)/(H89),""),0)</f>
        <v>0.93421052631578949</v>
      </c>
      <c r="K91" s="21">
        <v>0.9</v>
      </c>
      <c r="L91" t="s">
        <v>18</v>
      </c>
      <c r="M91" s="7" t="s">
        <v>19</v>
      </c>
      <c r="N91" s="25" t="str">
        <f>IF(L89="Y", E89+E91 &amp; " of " &amp; H89,E89 &amp; " of " &amp; H89)</f>
        <v>71 of 76</v>
      </c>
      <c r="O91" s="2">
        <v>45565</v>
      </c>
      <c r="P91" s="21">
        <f t="shared" si="3"/>
        <v>6.5789473684210523E-2</v>
      </c>
    </row>
    <row r="92" spans="1:17" x14ac:dyDescent="0.25">
      <c r="A92">
        <v>2023</v>
      </c>
      <c r="B92" t="s">
        <v>14</v>
      </c>
      <c r="C92" t="s">
        <v>29</v>
      </c>
      <c r="D92" t="s">
        <v>16</v>
      </c>
      <c r="E92" s="6">
        <v>1691</v>
      </c>
      <c r="F92" t="s">
        <v>27</v>
      </c>
      <c r="H92">
        <f>SUM($E92:$E94)</f>
        <v>1738</v>
      </c>
      <c r="I92" s="5">
        <f>IFERROR(E92/(E92+E94),0)</f>
        <v>0.97295742232451088</v>
      </c>
      <c r="J92" s="5">
        <f>IFERROR((E92+E93)/(H92),0)</f>
        <v>0.97295742232451088</v>
      </c>
      <c r="K92" s="21">
        <v>0.9</v>
      </c>
      <c r="L92" t="s">
        <v>18</v>
      </c>
      <c r="M92" s="7" t="s">
        <v>19</v>
      </c>
      <c r="N92" s="25" t="str">
        <f>IF(L92="Y", E92+E94 &amp; " of " &amp; H92,E92 &amp; " of " &amp; H92)</f>
        <v>1691 of 1738</v>
      </c>
      <c r="O92" s="2">
        <v>45565</v>
      </c>
      <c r="P92" s="21">
        <f t="shared" si="3"/>
        <v>0.97295742232451088</v>
      </c>
    </row>
    <row r="93" spans="1:17" x14ac:dyDescent="0.25">
      <c r="A93">
        <v>2023</v>
      </c>
      <c r="B93" t="s">
        <v>14</v>
      </c>
      <c r="C93" t="s">
        <v>29</v>
      </c>
      <c r="D93" t="s">
        <v>20</v>
      </c>
      <c r="E93" s="6">
        <v>0</v>
      </c>
      <c r="F93" t="s">
        <v>27</v>
      </c>
      <c r="H93">
        <f>SUM($E92:$E94)</f>
        <v>1738</v>
      </c>
      <c r="I93" s="5">
        <f>IFERROR(E92/(E92+E94),0)</f>
        <v>0.97295742232451088</v>
      </c>
      <c r="J93" s="5">
        <f>IFERROR((E92+E93)/(H92),0)</f>
        <v>0.97295742232451088</v>
      </c>
      <c r="K93" s="21">
        <v>0.9</v>
      </c>
      <c r="L93" t="s">
        <v>18</v>
      </c>
      <c r="M93" s="7" t="s">
        <v>19</v>
      </c>
      <c r="N93" s="25" t="str">
        <f>IF(L92="Y", E92+E94 &amp; " of " &amp; H92,E92 &amp; " of " &amp; H92)</f>
        <v>1691 of 1738</v>
      </c>
      <c r="O93" s="2">
        <v>45565</v>
      </c>
      <c r="P93" s="21">
        <f t="shared" si="3"/>
        <v>0</v>
      </c>
    </row>
    <row r="94" spans="1:17" x14ac:dyDescent="0.25">
      <c r="A94">
        <v>2023</v>
      </c>
      <c r="B94" t="s">
        <v>14</v>
      </c>
      <c r="C94" t="s">
        <v>29</v>
      </c>
      <c r="D94" t="s">
        <v>21</v>
      </c>
      <c r="E94" s="6">
        <v>47</v>
      </c>
      <c r="F94" t="s">
        <v>27</v>
      </c>
      <c r="H94">
        <f>SUM($E92:$E94)</f>
        <v>1738</v>
      </c>
      <c r="I94" s="5">
        <f>IFERROR(E92/(E92+E94),0)</f>
        <v>0.97295742232451088</v>
      </c>
      <c r="J94" s="5">
        <f>IFERROR((E92+E93)/(H92),0)</f>
        <v>0.97295742232451088</v>
      </c>
      <c r="K94" s="21">
        <v>0.9</v>
      </c>
      <c r="L94" t="s">
        <v>18</v>
      </c>
      <c r="M94" s="7" t="s">
        <v>19</v>
      </c>
      <c r="N94" s="25" t="str">
        <f>IF(L92="Y", E92+E94 &amp; " of " &amp; H92,E92 &amp; " of " &amp; H92)</f>
        <v>1691 of 1738</v>
      </c>
      <c r="O94" s="2">
        <v>45565</v>
      </c>
      <c r="P94" s="21">
        <f t="shared" si="3"/>
        <v>2.7042577675489069E-2</v>
      </c>
    </row>
    <row r="95" spans="1:17" x14ac:dyDescent="0.25">
      <c r="A95">
        <v>2023</v>
      </c>
      <c r="B95" t="s">
        <v>14</v>
      </c>
      <c r="C95" t="s">
        <v>30</v>
      </c>
      <c r="D95" t="s">
        <v>16</v>
      </c>
      <c r="E95" s="6">
        <v>1224</v>
      </c>
      <c r="F95" t="s">
        <v>31</v>
      </c>
      <c r="H95">
        <f>SUM($E95:$E97)</f>
        <v>1275</v>
      </c>
      <c r="I95" s="5">
        <f>IFERROR(E95/(E95+E97),0)</f>
        <v>0.96</v>
      </c>
      <c r="J95" s="5">
        <f>IFERROR((E95+E96)/(H95),0)</f>
        <v>0.96</v>
      </c>
      <c r="K95" s="21">
        <v>0.9</v>
      </c>
      <c r="L95" t="s">
        <v>18</v>
      </c>
      <c r="M95" s="7" t="s">
        <v>19</v>
      </c>
      <c r="N95" s="25" t="str">
        <f>IF(L95="Y", E95+E97 &amp; " of " &amp; H95,E95 &amp; " of " &amp; H95)</f>
        <v>1224 of 1275</v>
      </c>
      <c r="O95" s="2">
        <v>45565</v>
      </c>
      <c r="P95" s="21">
        <f t="shared" si="3"/>
        <v>0.96</v>
      </c>
    </row>
    <row r="96" spans="1:17" x14ac:dyDescent="0.25">
      <c r="A96">
        <v>2023</v>
      </c>
      <c r="B96" t="s">
        <v>14</v>
      </c>
      <c r="C96" t="s">
        <v>30</v>
      </c>
      <c r="D96" t="s">
        <v>20</v>
      </c>
      <c r="E96" s="6">
        <v>0</v>
      </c>
      <c r="F96" t="s">
        <v>31</v>
      </c>
      <c r="H96">
        <f>SUM($E95:$E97)</f>
        <v>1275</v>
      </c>
      <c r="I96" s="5">
        <f>IFERROR(E95/(E95+E97),0)</f>
        <v>0.96</v>
      </c>
      <c r="J96" s="5">
        <f>IFERROR((E95+E96)/(H95),0)</f>
        <v>0.96</v>
      </c>
      <c r="K96" s="21">
        <v>0.9</v>
      </c>
      <c r="L96" t="s">
        <v>18</v>
      </c>
      <c r="M96" s="7" t="s">
        <v>19</v>
      </c>
      <c r="N96" s="25" t="str">
        <f>IF(L95="Y", E95+E97 &amp; " of " &amp; H95,E95 &amp; " of " &amp; H95)</f>
        <v>1224 of 1275</v>
      </c>
      <c r="O96" s="2">
        <v>45565</v>
      </c>
      <c r="P96" s="21">
        <f t="shared" si="3"/>
        <v>0</v>
      </c>
    </row>
    <row r="97" spans="1:17" x14ac:dyDescent="0.25">
      <c r="A97">
        <v>2023</v>
      </c>
      <c r="B97" t="s">
        <v>14</v>
      </c>
      <c r="C97" t="s">
        <v>30</v>
      </c>
      <c r="D97" t="s">
        <v>21</v>
      </c>
      <c r="E97" s="6">
        <v>51</v>
      </c>
      <c r="F97" t="s">
        <v>31</v>
      </c>
      <c r="H97">
        <f>SUM($E95:$E97)</f>
        <v>1275</v>
      </c>
      <c r="I97" s="5">
        <f>IFERROR(E95/(E95+E97),0)</f>
        <v>0.96</v>
      </c>
      <c r="J97" s="5">
        <f>IFERROR((E95+E96)/(H95),0)</f>
        <v>0.96</v>
      </c>
      <c r="K97" s="21">
        <v>0.9</v>
      </c>
      <c r="L97" t="s">
        <v>18</v>
      </c>
      <c r="M97" s="7" t="s">
        <v>19</v>
      </c>
      <c r="N97" s="25" t="str">
        <f>IF(L95="Y", E95+E97 &amp; " of " &amp; H95,E95 &amp; " of " &amp; H95)</f>
        <v>1224 of 1275</v>
      </c>
      <c r="O97" s="2">
        <v>45565</v>
      </c>
      <c r="P97" s="21">
        <f t="shared" si="3"/>
        <v>0.04</v>
      </c>
    </row>
    <row r="98" spans="1:17" x14ac:dyDescent="0.25">
      <c r="A98">
        <v>2023</v>
      </c>
      <c r="B98" t="s">
        <v>14</v>
      </c>
      <c r="C98" t="s">
        <v>32</v>
      </c>
      <c r="D98" t="s">
        <v>16</v>
      </c>
      <c r="E98" s="10">
        <v>35</v>
      </c>
      <c r="F98" t="s">
        <v>27</v>
      </c>
      <c r="G98" t="s">
        <v>50</v>
      </c>
      <c r="H98">
        <f>SUM($E98:$E100)</f>
        <v>38</v>
      </c>
      <c r="I98" s="5">
        <f>IFERROR(E98/(E98+E100),0)</f>
        <v>0.92105263157894735</v>
      </c>
      <c r="J98" s="5">
        <f>IFERROR((E98+E99)/(H98),0)</f>
        <v>0.92105263157894735</v>
      </c>
      <c r="K98" s="21">
        <v>0.9</v>
      </c>
      <c r="L98" t="s">
        <v>18</v>
      </c>
      <c r="M98" s="7" t="s">
        <v>19</v>
      </c>
      <c r="N98" s="25" t="str">
        <f>IF(L98="Y", E98+E100 &amp; " of " &amp; H98,E98 &amp; " of " &amp; H98)</f>
        <v>35 of 38</v>
      </c>
      <c r="O98" s="2">
        <v>45565</v>
      </c>
      <c r="P98" s="21">
        <f t="shared" ref="P98:P129" si="4">IFERROR(E98/H98,0)</f>
        <v>0.92105263157894735</v>
      </c>
    </row>
    <row r="99" spans="1:17" x14ac:dyDescent="0.25">
      <c r="A99">
        <v>2023</v>
      </c>
      <c r="B99" t="s">
        <v>14</v>
      </c>
      <c r="C99" t="s">
        <v>32</v>
      </c>
      <c r="D99" t="s">
        <v>20</v>
      </c>
      <c r="E99" s="9">
        <v>0</v>
      </c>
      <c r="F99" t="s">
        <v>27</v>
      </c>
      <c r="G99" t="s">
        <v>50</v>
      </c>
      <c r="H99">
        <f>SUM($E98:$E100)</f>
        <v>38</v>
      </c>
      <c r="I99" s="5">
        <f>IFERROR(E98/(E98+E100),0)</f>
        <v>0.92105263157894735</v>
      </c>
      <c r="J99" s="5">
        <f>IFERROR((E98+E99)/(H98),0)</f>
        <v>0.92105263157894735</v>
      </c>
      <c r="K99" s="21">
        <v>0.9</v>
      </c>
      <c r="L99" t="s">
        <v>18</v>
      </c>
      <c r="M99" s="7" t="s">
        <v>19</v>
      </c>
      <c r="N99" s="25" t="str">
        <f>IF(L98="Y", E98+E100 &amp; " of " &amp; H98,E98 &amp; " of " &amp; H98)</f>
        <v>35 of 38</v>
      </c>
      <c r="O99" s="2">
        <v>45565</v>
      </c>
      <c r="P99" s="21">
        <f t="shared" si="4"/>
        <v>0</v>
      </c>
    </row>
    <row r="100" spans="1:17" x14ac:dyDescent="0.25">
      <c r="A100">
        <v>2023</v>
      </c>
      <c r="B100" t="s">
        <v>14</v>
      </c>
      <c r="C100" t="s">
        <v>32</v>
      </c>
      <c r="D100" t="s">
        <v>21</v>
      </c>
      <c r="E100" s="8">
        <v>3</v>
      </c>
      <c r="F100" t="s">
        <v>27</v>
      </c>
      <c r="G100" t="s">
        <v>50</v>
      </c>
      <c r="H100">
        <f>SUM($E98:$E100)</f>
        <v>38</v>
      </c>
      <c r="I100" s="5">
        <f>IFERROR(E98/(E98+E100),0)</f>
        <v>0.92105263157894735</v>
      </c>
      <c r="J100" s="5">
        <f>IFERROR((E98+E99)/(H98),0)</f>
        <v>0.92105263157894735</v>
      </c>
      <c r="K100" s="21">
        <v>0.9</v>
      </c>
      <c r="L100" t="s">
        <v>18</v>
      </c>
      <c r="M100" s="7" t="s">
        <v>19</v>
      </c>
      <c r="N100" s="25" t="str">
        <f>IF(L98="Y", E98+E100 &amp; " of " &amp; H98,E98 &amp; " of " &amp; H98)</f>
        <v>35 of 38</v>
      </c>
      <c r="O100" s="2">
        <v>45565</v>
      </c>
      <c r="P100" s="21">
        <f t="shared" si="4"/>
        <v>7.8947368421052627E-2</v>
      </c>
    </row>
    <row r="101" spans="1:17" s="17" customFormat="1" x14ac:dyDescent="0.25">
      <c r="A101">
        <v>2023</v>
      </c>
      <c r="B101" t="s">
        <v>14</v>
      </c>
      <c r="C101" t="s">
        <v>33</v>
      </c>
      <c r="D101" t="s">
        <v>16</v>
      </c>
      <c r="E101" s="8">
        <v>16</v>
      </c>
      <c r="F101" t="s">
        <v>27</v>
      </c>
      <c r="G101"/>
      <c r="H101">
        <f>SUM($E101:$E103)</f>
        <v>18</v>
      </c>
      <c r="I101" s="5">
        <f>IFERROR(E101/(E101+E103),0)</f>
        <v>0.88888888888888884</v>
      </c>
      <c r="J101" s="5">
        <f>IFERROR((E101+E102)/(H101),0)</f>
        <v>0.88888888888888884</v>
      </c>
      <c r="K101" s="21">
        <v>0.9</v>
      </c>
      <c r="L101" t="s">
        <v>18</v>
      </c>
      <c r="M101" s="3" t="s">
        <v>25</v>
      </c>
      <c r="N101" s="25" t="str">
        <f>IF(L101="Y", E101+E103 &amp; " of " &amp; H101,E101 &amp; " of " &amp; H101)</f>
        <v>16 of 18</v>
      </c>
      <c r="O101" s="2">
        <v>45565</v>
      </c>
      <c r="P101" s="21">
        <f t="shared" si="4"/>
        <v>0.88888888888888884</v>
      </c>
      <c r="Q101"/>
    </row>
    <row r="102" spans="1:17" s="17" customFormat="1" x14ac:dyDescent="0.25">
      <c r="A102">
        <v>2023</v>
      </c>
      <c r="B102" t="s">
        <v>14</v>
      </c>
      <c r="C102" t="s">
        <v>33</v>
      </c>
      <c r="D102" t="s">
        <v>20</v>
      </c>
      <c r="E102" s="9">
        <v>0</v>
      </c>
      <c r="F102" t="s">
        <v>27</v>
      </c>
      <c r="G102"/>
      <c r="H102">
        <f>SUM($E101:$E103)</f>
        <v>18</v>
      </c>
      <c r="I102" s="5">
        <f>IFERROR(E101/(E101+E103),0)</f>
        <v>0.88888888888888884</v>
      </c>
      <c r="J102" s="5">
        <f>IFERROR((E101+E102)/(H101),0)</f>
        <v>0.88888888888888884</v>
      </c>
      <c r="K102" s="21">
        <v>0.9</v>
      </c>
      <c r="L102" t="s">
        <v>18</v>
      </c>
      <c r="M102" s="3" t="s">
        <v>25</v>
      </c>
      <c r="N102" s="25" t="str">
        <f>IF(L101="Y", E101+E103 &amp; " of " &amp; H101,E101 &amp; " of " &amp; H101)</f>
        <v>16 of 18</v>
      </c>
      <c r="O102" s="2">
        <v>45565</v>
      </c>
      <c r="P102" s="21">
        <f t="shared" si="4"/>
        <v>0</v>
      </c>
      <c r="Q102"/>
    </row>
    <row r="103" spans="1:17" x14ac:dyDescent="0.25">
      <c r="A103">
        <v>2023</v>
      </c>
      <c r="B103" t="s">
        <v>14</v>
      </c>
      <c r="C103" t="s">
        <v>33</v>
      </c>
      <c r="D103" t="s">
        <v>21</v>
      </c>
      <c r="E103" s="8">
        <v>2</v>
      </c>
      <c r="F103" t="s">
        <v>27</v>
      </c>
      <c r="H103">
        <f>SUM($E101:$E103)</f>
        <v>18</v>
      </c>
      <c r="I103" s="5">
        <f>IFERROR(E101/(E101+E103),0)</f>
        <v>0.88888888888888884</v>
      </c>
      <c r="J103" s="5">
        <f>IFERROR((E101+E102)/(H101),0)</f>
        <v>0.88888888888888884</v>
      </c>
      <c r="K103" s="21">
        <v>0.9</v>
      </c>
      <c r="L103" t="s">
        <v>18</v>
      </c>
      <c r="M103" s="3" t="s">
        <v>25</v>
      </c>
      <c r="N103" s="25" t="str">
        <f>IF(L101="Y", E101+E103 &amp; " of " &amp; H101,E101 &amp; " of " &amp; H101)</f>
        <v>16 of 18</v>
      </c>
      <c r="O103" s="2">
        <v>45565</v>
      </c>
      <c r="P103" s="21">
        <f t="shared" si="4"/>
        <v>0.1111111111111111</v>
      </c>
    </row>
    <row r="104" spans="1:17" x14ac:dyDescent="0.25">
      <c r="A104">
        <v>2023</v>
      </c>
      <c r="B104" t="s">
        <v>14</v>
      </c>
      <c r="C104" t="s">
        <v>34</v>
      </c>
      <c r="D104" t="s">
        <v>16</v>
      </c>
      <c r="E104" s="8">
        <v>27</v>
      </c>
      <c r="F104" t="s">
        <v>35</v>
      </c>
      <c r="G104" t="s">
        <v>50</v>
      </c>
      <c r="H104">
        <f>SUM($E104:$E106)</f>
        <v>27</v>
      </c>
      <c r="I104" s="5">
        <f>IFERROR(E104/(E104+E106),0)</f>
        <v>1</v>
      </c>
      <c r="J104" s="5">
        <f>IFERROR((E104+E105)/(H104),0)</f>
        <v>1</v>
      </c>
      <c r="K104" s="21">
        <v>0.9</v>
      </c>
      <c r="L104" t="s">
        <v>18</v>
      </c>
      <c r="M104" s="7" t="s">
        <v>19</v>
      </c>
      <c r="N104" s="25" t="str">
        <f>IF(L104="Y", E104+E106 &amp; " of " &amp; H104,E104 &amp; " of " &amp; H104)</f>
        <v>27 of 27</v>
      </c>
      <c r="O104" s="2">
        <v>45565</v>
      </c>
      <c r="P104" s="21">
        <f t="shared" si="4"/>
        <v>1</v>
      </c>
    </row>
    <row r="105" spans="1:17" x14ac:dyDescent="0.25">
      <c r="A105">
        <v>2023</v>
      </c>
      <c r="B105" t="s">
        <v>14</v>
      </c>
      <c r="C105" t="s">
        <v>34</v>
      </c>
      <c r="D105" t="s">
        <v>20</v>
      </c>
      <c r="E105" s="9">
        <v>0</v>
      </c>
      <c r="F105" t="s">
        <v>35</v>
      </c>
      <c r="G105" t="s">
        <v>50</v>
      </c>
      <c r="H105">
        <f>SUM($E104:$E106)</f>
        <v>27</v>
      </c>
      <c r="I105" s="5">
        <f>IFERROR(E104/(E104+E106),0)</f>
        <v>1</v>
      </c>
      <c r="J105" s="5">
        <f>IFERROR((E104+E105)/(H104),0)</f>
        <v>1</v>
      </c>
      <c r="K105" s="21">
        <v>0.9</v>
      </c>
      <c r="L105" t="s">
        <v>18</v>
      </c>
      <c r="M105" s="7" t="s">
        <v>19</v>
      </c>
      <c r="N105" s="25" t="str">
        <f>IF(L104="Y", E104+E106 &amp; " of " &amp; H104,E104 &amp; " of " &amp; H104)</f>
        <v>27 of 27</v>
      </c>
      <c r="O105" s="2">
        <v>45565</v>
      </c>
      <c r="P105" s="21">
        <f t="shared" si="4"/>
        <v>0</v>
      </c>
    </row>
    <row r="106" spans="1:17" x14ac:dyDescent="0.25">
      <c r="A106">
        <v>2023</v>
      </c>
      <c r="B106" t="s">
        <v>14</v>
      </c>
      <c r="C106" t="s">
        <v>34</v>
      </c>
      <c r="D106" t="s">
        <v>21</v>
      </c>
      <c r="E106" s="8">
        <v>0</v>
      </c>
      <c r="F106" t="s">
        <v>35</v>
      </c>
      <c r="G106" t="s">
        <v>50</v>
      </c>
      <c r="H106">
        <f>SUM($E104:$E106)</f>
        <v>27</v>
      </c>
      <c r="I106" s="5">
        <f>IFERROR(E104/(E104+E106),0)</f>
        <v>1</v>
      </c>
      <c r="J106" s="5">
        <f>IFERROR((E104+E105)/(H104),0)</f>
        <v>1</v>
      </c>
      <c r="K106" s="21">
        <v>0.9</v>
      </c>
      <c r="L106" t="s">
        <v>18</v>
      </c>
      <c r="M106" s="7" t="s">
        <v>19</v>
      </c>
      <c r="N106" s="25" t="str">
        <f>IF(L104="Y", E104+E106 &amp; " of " &amp; H104,E104 &amp; " of " &amp; H104)</f>
        <v>27 of 27</v>
      </c>
      <c r="O106" s="2">
        <v>45565</v>
      </c>
      <c r="P106" s="21">
        <f t="shared" si="4"/>
        <v>0</v>
      </c>
    </row>
    <row r="107" spans="1:17" x14ac:dyDescent="0.25">
      <c r="A107">
        <v>2023</v>
      </c>
      <c r="B107" t="s">
        <v>14</v>
      </c>
      <c r="C107" t="s">
        <v>36</v>
      </c>
      <c r="D107" t="s">
        <v>16</v>
      </c>
      <c r="E107" s="6">
        <v>69</v>
      </c>
      <c r="F107" t="s">
        <v>35</v>
      </c>
      <c r="H107">
        <f>SUM($E107:$E109)</f>
        <v>72</v>
      </c>
      <c r="I107" s="5">
        <f>IFERROR(E107/(E107+E109),0)</f>
        <v>0.95833333333333337</v>
      </c>
      <c r="J107" s="5">
        <f>IFERROR((E107+E108)/(H107),0)</f>
        <v>0.95833333333333337</v>
      </c>
      <c r="K107" s="21">
        <v>0.9</v>
      </c>
      <c r="L107" t="s">
        <v>18</v>
      </c>
      <c r="M107" s="3" t="str">
        <f>IF(L107="Y",IF(AND(E107=0,E108=0,E109=0),"N/A",
IF(AND(E107=0,E108&gt;0,E109=0),"Currently Meeting, Pending",
IF(AND(E107&gt;0,E108&gt;0,I107+0.005&gt;=K107),"Currently Meeting, Pending",
IF(AND(E107&gt;0,E108&gt;=0,E109&gt;=0,I109+0.005&gt;=K109),"Will Meet Goal",
IF(AND(E107&gt;=0,E108=0,E109&gt;0,J109&lt;K109),"Will Not Meet Goal",
IF(AND(E107&gt;=0,E108&gt;0,E109&gt;0,I108&lt;K108),"Currently Not Meeting, Pending",
"ERROR")))))),
IF(AND(E107=0,E108=0,E109=0),"N/A",
IF(AND(E107=0,E108&gt;0,E109=0),"Goal Met",
IF(AND(E107&gt;0,E108&gt;0,I107+0.005&gt;=K107),"Goal Met",
IF(AND(E107&gt;0,E108&gt;=0,E109&gt;=0,I109+0.005&gt;=K109),"Goal Met",
IF(AND(E107&gt;=0,E108=0,E109&gt;0,I109&lt;K109),"Goal Not Met",
IF(AND(E107&gt;=0,E108&gt;0,E109&gt;0,I108&lt;K108),"Goal Not Met","ERROR")
))))))</f>
        <v>Goal Met</v>
      </c>
      <c r="N107" s="25" t="str">
        <f>IF(L107="Y", E107+E109 &amp; " of " &amp; H107,E107 &amp; " of " &amp; H107)</f>
        <v>69 of 72</v>
      </c>
      <c r="O107" s="2">
        <v>45565</v>
      </c>
      <c r="P107" s="21">
        <f t="shared" si="4"/>
        <v>0.95833333333333337</v>
      </c>
    </row>
    <row r="108" spans="1:17" x14ac:dyDescent="0.25">
      <c r="A108">
        <v>2023</v>
      </c>
      <c r="B108" t="s">
        <v>14</v>
      </c>
      <c r="C108" t="s">
        <v>36</v>
      </c>
      <c r="D108" t="s">
        <v>20</v>
      </c>
      <c r="E108" s="6">
        <v>0</v>
      </c>
      <c r="F108" t="s">
        <v>35</v>
      </c>
      <c r="H108">
        <f>SUM($E107:$E109)</f>
        <v>72</v>
      </c>
      <c r="I108" s="5">
        <f>IFERROR(E107/(E107+E109),0)</f>
        <v>0.95833333333333337</v>
      </c>
      <c r="J108" s="5">
        <f>IFERROR((E107+E108)/(H107),0)</f>
        <v>0.95833333333333337</v>
      </c>
      <c r="K108" s="21">
        <v>0.9</v>
      </c>
      <c r="L108" t="s">
        <v>18</v>
      </c>
      <c r="M108" s="3" t="str">
        <f>IF(L107="Y",IF(AND(E107=0,E108=0,E109=0),"N/A",
IF(AND(E107=0,E108&gt;0,E109=0),"Currently Meeting, Pending",
IF(AND(E107&gt;0,E108&gt;0,I107+0.005&gt;=K107),"Currently Meeting, Pending",
IF(AND(E107&gt;0,E108&gt;=0,E109&gt;=0,I109+0.005&gt;=K109),"Will Meet Goal",
IF(AND(E107&gt;=0,E108=0,E109&gt;0,J109&lt;K109),"Will Not Meet Goal",
IF(AND(E107&gt;=0,E108&gt;0,E109&gt;0,I108&lt;K108),"Currently Not Meeting, Pending",
"ERROR")))))),
IF(AND(E107=0,E108=0,E109=0),"N/A",
IF(AND(E107=0,E108&gt;0,E109=0),"Goal Met",
IF(AND(E107&gt;0,E108&gt;0,I107+0.005&gt;=K107),"Goal Met",
IF(AND(E107&gt;0,E108&gt;=0,E109&gt;=0,I109+0.005&gt;=K109),"Goal Met",
IF(AND(E107&gt;=0,E108=0,E109&gt;0,I109&lt;K109),"Goal Not Met",
IF(AND(E107&gt;=0,E108&gt;0,E109&gt;0,I108&lt;K108),"Goal Not Met","ERROR")
))))))</f>
        <v>Goal Met</v>
      </c>
      <c r="N108" s="25" t="str">
        <f>IF(L107="Y", E107+E109 &amp; " of " &amp; H107,E107 &amp; " of " &amp; H107)</f>
        <v>69 of 72</v>
      </c>
      <c r="O108" s="2">
        <v>45565</v>
      </c>
      <c r="P108" s="21">
        <f t="shared" si="4"/>
        <v>0</v>
      </c>
    </row>
    <row r="109" spans="1:17" x14ac:dyDescent="0.25">
      <c r="A109">
        <v>2023</v>
      </c>
      <c r="B109" t="s">
        <v>14</v>
      </c>
      <c r="C109" t="s">
        <v>36</v>
      </c>
      <c r="D109" t="s">
        <v>21</v>
      </c>
      <c r="E109" s="6">
        <v>3</v>
      </c>
      <c r="F109" t="s">
        <v>35</v>
      </c>
      <c r="H109">
        <f>SUM($E107:$E109)</f>
        <v>72</v>
      </c>
      <c r="I109" s="5">
        <f>IFERROR(E107/(E107+E109),0)</f>
        <v>0.95833333333333337</v>
      </c>
      <c r="J109" s="5">
        <f>IFERROR((E107+E108)/(H107),0)</f>
        <v>0.95833333333333337</v>
      </c>
      <c r="K109" s="21">
        <v>0.9</v>
      </c>
      <c r="L109" t="s">
        <v>18</v>
      </c>
      <c r="M109" s="3" t="str">
        <f>IF(L107="Y",IF(AND(E107=0,E108=0,E109=0),"N/A",
IF(AND(E107=0,E108&gt;0,E109=0),"Currently Meeting, Pending",
IF(AND(E107&gt;0,E108&gt;0,I107+0.005&gt;=K107),"Currently Meeting, Pending",
IF(AND(E107&gt;0,E108&gt;=0,E109&gt;=0,I109+0.005&gt;=K109),"Will Meet Goal",
IF(AND(E107&gt;=0,E108=0,E109&gt;0,J109&lt;K109),"Will Not Meet Goal",
IF(AND(E107&gt;=0,E108&gt;0,E109&gt;0,I108&lt;K108),"Currently Not Meeting, Pending",
"ERROR")))))),
IF(AND(E107=0,E108=0,E109=0),"N/A",
IF(AND(E107=0,E108&gt;0,E109=0),"Goal Met",
IF(AND(E107&gt;0,E108&gt;0,I107+0.005&gt;=K107),"Goal Met",
IF(AND(E107&gt;0,E108&gt;=0,E109&gt;=0,I109+0.005&gt;=K109),"Goal Met",
IF(AND(E107&gt;=0,E108=0,E109&gt;0,I109&lt;K109),"Goal Not Met",
IF(AND(E107&gt;=0,E108&gt;0,E109&gt;0,I108&lt;K108),"Goal Not Met","ERROR")
))))))</f>
        <v>Goal Met</v>
      </c>
      <c r="N109" s="25" t="str">
        <f>IF(L107="Y", E107+E109 &amp; " of " &amp; H107,E107 &amp; " of " &amp; H107)</f>
        <v>69 of 72</v>
      </c>
      <c r="O109" s="2">
        <v>45565</v>
      </c>
      <c r="P109" s="21">
        <f t="shared" si="4"/>
        <v>4.1666666666666664E-2</v>
      </c>
    </row>
    <row r="110" spans="1:17" x14ac:dyDescent="0.25">
      <c r="A110">
        <v>2023</v>
      </c>
      <c r="B110" t="s">
        <v>14</v>
      </c>
      <c r="C110" t="s">
        <v>37</v>
      </c>
      <c r="D110" t="s">
        <v>16</v>
      </c>
      <c r="E110" s="9">
        <v>64</v>
      </c>
      <c r="F110" t="s">
        <v>27</v>
      </c>
      <c r="H110">
        <f>SUM($E110:$E112)</f>
        <v>67</v>
      </c>
      <c r="I110" s="5">
        <f>IFERROR(E110/(E110+E112),0)</f>
        <v>0.95522388059701491</v>
      </c>
      <c r="J110" s="5">
        <f>IFERROR((E110+E111)/(H110),0)</f>
        <v>0.95522388059701491</v>
      </c>
      <c r="K110" s="21">
        <v>0.9</v>
      </c>
      <c r="L110" t="s">
        <v>18</v>
      </c>
      <c r="M110" s="7" t="s">
        <v>19</v>
      </c>
      <c r="N110" s="25" t="str">
        <f>IF(L110="Y", E110+E112 &amp; " of " &amp; H110,E110 &amp; " of " &amp; H110)</f>
        <v>64 of 67</v>
      </c>
      <c r="O110" s="2">
        <v>45565</v>
      </c>
      <c r="P110" s="21">
        <f t="shared" si="4"/>
        <v>0.95522388059701491</v>
      </c>
    </row>
    <row r="111" spans="1:17" x14ac:dyDescent="0.25">
      <c r="A111">
        <v>2023</v>
      </c>
      <c r="B111" t="s">
        <v>14</v>
      </c>
      <c r="C111" t="s">
        <v>37</v>
      </c>
      <c r="D111" t="s">
        <v>20</v>
      </c>
      <c r="E111" s="9">
        <v>0</v>
      </c>
      <c r="F111" t="s">
        <v>27</v>
      </c>
      <c r="H111">
        <f>SUM($E110:$E112)</f>
        <v>67</v>
      </c>
      <c r="I111" s="5">
        <f>IFERROR(E110/(E110+E112),0)</f>
        <v>0.95522388059701491</v>
      </c>
      <c r="J111" s="5">
        <f>IFERROR((E110+E111)/(H110),0)</f>
        <v>0.95522388059701491</v>
      </c>
      <c r="K111" s="21">
        <v>0.9</v>
      </c>
      <c r="L111" t="s">
        <v>18</v>
      </c>
      <c r="M111" s="7" t="s">
        <v>19</v>
      </c>
      <c r="N111" s="25" t="str">
        <f>IF(L110="Y", E110+E112 &amp; " of " &amp; H110,E110 &amp; " of " &amp; H110)</f>
        <v>64 of 67</v>
      </c>
      <c r="O111" s="2">
        <v>45565</v>
      </c>
      <c r="P111" s="21">
        <f t="shared" si="4"/>
        <v>0</v>
      </c>
    </row>
    <row r="112" spans="1:17" x14ac:dyDescent="0.25">
      <c r="A112">
        <v>2023</v>
      </c>
      <c r="B112" t="s">
        <v>14</v>
      </c>
      <c r="C112" t="s">
        <v>37</v>
      </c>
      <c r="D112" t="s">
        <v>21</v>
      </c>
      <c r="E112" s="8">
        <v>3</v>
      </c>
      <c r="F112" t="s">
        <v>27</v>
      </c>
      <c r="H112">
        <f>SUM($E110:$E112)</f>
        <v>67</v>
      </c>
      <c r="I112" s="5">
        <f>IFERROR(E110/(E110+E112),0)</f>
        <v>0.95522388059701491</v>
      </c>
      <c r="J112" s="5">
        <f>IFERROR((E110+E111)/(H110),0)</f>
        <v>0.95522388059701491</v>
      </c>
      <c r="K112" s="21">
        <v>0.9</v>
      </c>
      <c r="L112" t="s">
        <v>18</v>
      </c>
      <c r="M112" s="7" t="s">
        <v>19</v>
      </c>
      <c r="N112" s="25" t="str">
        <f>IF(L110="Y", E110+E112 &amp; " of " &amp; H110,E110 &amp; " of " &amp; H110)</f>
        <v>64 of 67</v>
      </c>
      <c r="O112" s="2">
        <v>45565</v>
      </c>
      <c r="P112" s="21">
        <f t="shared" si="4"/>
        <v>4.4776119402985072E-2</v>
      </c>
    </row>
    <row r="113" spans="1:17" x14ac:dyDescent="0.25">
      <c r="A113">
        <v>2023</v>
      </c>
      <c r="B113" t="s">
        <v>14</v>
      </c>
      <c r="C113" t="s">
        <v>38</v>
      </c>
      <c r="D113" t="s">
        <v>16</v>
      </c>
      <c r="E113" s="6">
        <v>171</v>
      </c>
      <c r="F113" t="s">
        <v>35</v>
      </c>
      <c r="H113">
        <f>SUM($E113:$E115)</f>
        <v>178</v>
      </c>
      <c r="I113" s="5">
        <f>IFERROR(E113/(E113+E115),0)</f>
        <v>0.9606741573033708</v>
      </c>
      <c r="J113" s="5">
        <f>IFERROR((E113+E114)/(H113),0)</f>
        <v>0.9606741573033708</v>
      </c>
      <c r="K113" s="21">
        <v>0.9</v>
      </c>
      <c r="L113" t="s">
        <v>18</v>
      </c>
      <c r="M113" s="7" t="s">
        <v>19</v>
      </c>
      <c r="N113" s="25" t="str">
        <f>IF(L113="Y", E113+E115 &amp; " of " &amp; H113,E113 &amp; " of " &amp; H113)</f>
        <v>171 of 178</v>
      </c>
      <c r="O113" s="2">
        <v>45565</v>
      </c>
      <c r="P113" s="21">
        <f t="shared" si="4"/>
        <v>0.9606741573033708</v>
      </c>
    </row>
    <row r="114" spans="1:17" x14ac:dyDescent="0.25">
      <c r="A114">
        <v>2023</v>
      </c>
      <c r="B114" t="s">
        <v>14</v>
      </c>
      <c r="C114" t="s">
        <v>38</v>
      </c>
      <c r="D114" t="s">
        <v>20</v>
      </c>
      <c r="E114" s="6">
        <v>0</v>
      </c>
      <c r="F114" t="s">
        <v>35</v>
      </c>
      <c r="H114">
        <f>SUM($E113:$E115)</f>
        <v>178</v>
      </c>
      <c r="I114" s="5">
        <f>IFERROR(E113/(E113+E115),0)</f>
        <v>0.9606741573033708</v>
      </c>
      <c r="J114" s="5">
        <f>IFERROR((E113+E114)/(H113),0)</f>
        <v>0.9606741573033708</v>
      </c>
      <c r="K114" s="21">
        <v>0.9</v>
      </c>
      <c r="L114" t="s">
        <v>18</v>
      </c>
      <c r="M114" s="7" t="s">
        <v>19</v>
      </c>
      <c r="N114" s="25" t="str">
        <f>IF(L113="Y", E113+E115 &amp; " of " &amp; H113,E113 &amp; " of " &amp; H113)</f>
        <v>171 of 178</v>
      </c>
      <c r="O114" s="2">
        <v>45565</v>
      </c>
      <c r="P114" s="21">
        <f t="shared" si="4"/>
        <v>0</v>
      </c>
    </row>
    <row r="115" spans="1:17" x14ac:dyDescent="0.25">
      <c r="A115">
        <v>2023</v>
      </c>
      <c r="B115" t="s">
        <v>14</v>
      </c>
      <c r="C115" t="s">
        <v>38</v>
      </c>
      <c r="D115" t="s">
        <v>21</v>
      </c>
      <c r="E115" s="6">
        <v>7</v>
      </c>
      <c r="F115" t="s">
        <v>35</v>
      </c>
      <c r="H115">
        <f>SUM($E113:$E115)</f>
        <v>178</v>
      </c>
      <c r="I115" s="5">
        <f>IFERROR(E113/(E113+E115),0)</f>
        <v>0.9606741573033708</v>
      </c>
      <c r="J115" s="5">
        <f>IFERROR((E113+E114)/(H113),0)</f>
        <v>0.9606741573033708</v>
      </c>
      <c r="K115" s="21">
        <v>0.9</v>
      </c>
      <c r="L115" t="s">
        <v>18</v>
      </c>
      <c r="M115" s="7" t="s">
        <v>19</v>
      </c>
      <c r="N115" s="25" t="str">
        <f>IF(L113="Y", E113+E115 &amp; " of " &amp; H113,E113 &amp; " of " &amp; H113)</f>
        <v>171 of 178</v>
      </c>
      <c r="O115" s="2">
        <v>45565</v>
      </c>
      <c r="P115" s="21">
        <f t="shared" si="4"/>
        <v>3.9325842696629212E-2</v>
      </c>
    </row>
    <row r="116" spans="1:17" x14ac:dyDescent="0.25">
      <c r="A116" s="17">
        <v>2024</v>
      </c>
      <c r="B116" s="17" t="s">
        <v>14</v>
      </c>
      <c r="C116" s="17" t="s">
        <v>39</v>
      </c>
      <c r="D116" s="17" t="s">
        <v>16</v>
      </c>
      <c r="E116" s="18">
        <v>9</v>
      </c>
      <c r="F116" s="17" t="s">
        <v>17</v>
      </c>
      <c r="G116" t="s">
        <v>49</v>
      </c>
      <c r="H116" s="17">
        <f>SUM($E116:$E118)</f>
        <v>9</v>
      </c>
      <c r="I116" s="5">
        <f>IFERROR(E116/(E116+E118),"")</f>
        <v>1</v>
      </c>
      <c r="J116" s="5">
        <f>IFERROR((E116+E117)/(H116),"")</f>
        <v>1</v>
      </c>
      <c r="K116" s="1">
        <v>0.9</v>
      </c>
      <c r="L116" s="17" t="s">
        <v>18</v>
      </c>
      <c r="M116" s="18" t="str">
        <f>IF(L116="Y",IF(AND(E116=0,E117=0,E118=0),"N/A",
IF(AND(E116=0,E117&gt;0,E118=0),"Currently Meeting, Pending",
IF(AND(E116&gt;0,E117&gt;0,I116+0.005&gt;=K116),"Currently Meeting, Pending",
IF(AND(E116&gt;0,E117&gt;=0,E118&gt;=0,I118+0.005&gt;=K118),"Will Meet Goal",
IF(AND(E116&gt;=0,E117=0,E118&gt;0,J118&lt;K118),"Will Not Meet Goal",
IF(AND(E116&gt;=0,E117&gt;0,E118&gt;0,I117&lt;K117),"Currently Not Meeting, Pending",
"ERROR")))))),
IF(AND(E116=0,E117=0,E118=0),"N/A",
IF(AND(E116=0,E117&gt;0,E118=0),"Goal Met",
IF(AND(E116&gt;0,E117&gt;0,I116+0.005&gt;=K116),"Goal Met",
IF(AND(E116&gt;0,E117&gt;=0,E118&gt;=0,I118+0.005&gt;=K118),"Goal Met",
IF(AND(E116&gt;=0,E117=0,E118&gt;0,I118&lt;K118),"Goal Not Met",
IF(AND(E116&gt;=0,E117&gt;0,E118&gt;0,I117&lt;K117),"Goal Not Met","ERROR")
))))))</f>
        <v>Goal Met</v>
      </c>
      <c r="N116" s="25" t="str">
        <f>IF(L116="Y", E116+E118 &amp; " of " &amp; H116,E116 &amp; " of " &amp; H116)</f>
        <v>9 of 9</v>
      </c>
      <c r="O116" s="19">
        <v>45930</v>
      </c>
      <c r="P116" s="1">
        <f t="shared" si="4"/>
        <v>1</v>
      </c>
      <c r="Q116" s="17"/>
    </row>
    <row r="117" spans="1:17" x14ac:dyDescent="0.25">
      <c r="A117" s="17">
        <v>2024</v>
      </c>
      <c r="B117" s="17" t="s">
        <v>14</v>
      </c>
      <c r="C117" s="17" t="s">
        <v>39</v>
      </c>
      <c r="D117" s="17" t="s">
        <v>20</v>
      </c>
      <c r="E117" s="18">
        <v>0</v>
      </c>
      <c r="F117" s="17" t="s">
        <v>17</v>
      </c>
      <c r="G117" t="s">
        <v>49</v>
      </c>
      <c r="H117" s="17">
        <f>SUM($E116:$E118)</f>
        <v>9</v>
      </c>
      <c r="I117" s="5">
        <f>IFERROR(E116/(E116+E118),"")</f>
        <v>1</v>
      </c>
      <c r="J117" s="5">
        <f>J116</f>
        <v>1</v>
      </c>
      <c r="K117" s="1">
        <v>0.9</v>
      </c>
      <c r="L117" s="17" t="s">
        <v>18</v>
      </c>
      <c r="M117" s="18" t="str">
        <f>IF(L116="Y",IF(AND(E116=0,E117=0,E118=0),"N/A",
IF(AND(E116=0,E117&gt;0,E118=0),"Currently Meeting, Pending",
IF(AND(E116&gt;0,E117&gt;0,I116+0.005&gt;=K116),"Currently Meeting, Pending",
IF(AND(E116&gt;0,E117&gt;=0,E118&gt;=0,I118+0.005&gt;=K118),"Will Meet Goal",
IF(AND(E116&gt;=0,E117=0,E118&gt;0,J118&lt;K118),"Will Not Meet Goal",
IF(AND(E116&gt;=0,E117&gt;0,E118&gt;0,I117&lt;K117),"Currently Not Meeting, Pending",
"ERROR")))))),
IF(AND(E116=0,E117=0,E118=0),"N/A",
IF(AND(E116=0,E117&gt;0,E118=0),"Goal Met",
IF(AND(E116&gt;0,E117&gt;0,I116+0.005&gt;=K116),"Goal Met",
IF(AND(E116&gt;0,E117&gt;=0,E118&gt;=0,I118+0.005&gt;=K118),"Goal Met",
IF(AND(E116&gt;=0,E117=0,E118&gt;0,I118&lt;K118),"Goal Not Met",
IF(AND(E116&gt;=0,E117&gt;0,E118&gt;0,I117&lt;K117),"Goal Not Met","ERROR")
))))))</f>
        <v>Goal Met</v>
      </c>
      <c r="N117" s="25" t="str">
        <f>IF(L116="Y", E116+E118 &amp; " of " &amp; H116,E116 &amp; " of " &amp; H116)</f>
        <v>9 of 9</v>
      </c>
      <c r="O117" s="19">
        <v>45930</v>
      </c>
      <c r="P117" s="1">
        <f t="shared" si="4"/>
        <v>0</v>
      </c>
      <c r="Q117" s="17"/>
    </row>
    <row r="118" spans="1:17" x14ac:dyDescent="0.25">
      <c r="A118">
        <v>2024</v>
      </c>
      <c r="B118" t="s">
        <v>14</v>
      </c>
      <c r="C118" t="s">
        <v>39</v>
      </c>
      <c r="D118" t="s">
        <v>21</v>
      </c>
      <c r="E118" s="3">
        <v>0</v>
      </c>
      <c r="F118" t="s">
        <v>17</v>
      </c>
      <c r="G118" t="s">
        <v>49</v>
      </c>
      <c r="H118">
        <f>SUM($E116:$E118)</f>
        <v>9</v>
      </c>
      <c r="I118" s="22">
        <f>IFERROR(E116/(E116+E118),"")</f>
        <v>1</v>
      </c>
      <c r="J118" s="22">
        <f>J116</f>
        <v>1</v>
      </c>
      <c r="K118" s="21">
        <v>0.9</v>
      </c>
      <c r="L118" t="s">
        <v>18</v>
      </c>
      <c r="M118" s="3" t="str">
        <f>IF(L116="Y",IF(AND(E116=0,E117=0,E118=0),"N/A",
IF(AND(E116=0,E117&gt;0,E118=0),"Currently Meeting, Pending",
IF(AND(E116&gt;0,E117&gt;0,I116+0.005&gt;=K116),"Currently Meeting, Pending",
IF(AND(E116&gt;0,E117&gt;=0,E118&gt;=0,I118+0.005&gt;=K118),"Will Meet Goal",
IF(AND(E116&gt;=0,E117=0,E118&gt;0,J118&lt;K118),"Will Not Meet Goal",
IF(AND(E116&gt;=0,E117&gt;0,E118&gt;0,I117&lt;K117),"Currently Not Meeting, Pending",
"ERROR")))))),
IF(AND(E116=0,E117=0,E118=0),"N/A",
IF(AND(E116=0,E117&gt;0,E118=0),"Goal Met",
IF(AND(E116&gt;0,E117&gt;0,I116+0.005&gt;=K116),"Goal Met",
IF(AND(E116&gt;0,E117&gt;=0,E118&gt;=0,I118+0.005&gt;=K118),"Goal Met",
IF(AND(E116&gt;=0,E117=0,E118&gt;0,I118&lt;K118),"Goal Not Met",
IF(AND(E116&gt;=0,E117&gt;0,E118&gt;0,I117&lt;K117),"Goal Not Met","ERROR")
))))))</f>
        <v>Goal Met</v>
      </c>
      <c r="N118" s="25" t="str">
        <f>IF(L116="Y", E116+E118 &amp; " of " &amp; H116,E116 &amp; " of " &amp; H116)</f>
        <v>9 of 9</v>
      </c>
      <c r="O118" s="2">
        <v>45930</v>
      </c>
      <c r="P118" s="21">
        <f t="shared" si="4"/>
        <v>0</v>
      </c>
    </row>
    <row r="119" spans="1:17" x14ac:dyDescent="0.25">
      <c r="A119">
        <v>2024</v>
      </c>
      <c r="B119" t="s">
        <v>14</v>
      </c>
      <c r="C119" t="s">
        <v>15</v>
      </c>
      <c r="D119" t="s">
        <v>16</v>
      </c>
      <c r="E119" s="3">
        <v>51</v>
      </c>
      <c r="F119" t="s">
        <v>17</v>
      </c>
      <c r="G119" t="s">
        <v>49</v>
      </c>
      <c r="H119">
        <f>SUM($E119:$E121)</f>
        <v>53</v>
      </c>
      <c r="I119" s="22">
        <f>IFERROR(E119/(E119+E121),"")</f>
        <v>0.96226415094339623</v>
      </c>
      <c r="J119" s="22">
        <f>IFERROR((E119+E120)/(H119),"")</f>
        <v>0.96226415094339623</v>
      </c>
      <c r="K119" s="21">
        <v>0.9</v>
      </c>
      <c r="L119" t="s">
        <v>18</v>
      </c>
      <c r="M119" s="3" t="str">
        <f>IF(L119="Y",IF(AND(E119=0,E120=0,E121=0),"N/A",
IF(AND(E119=0,E120&gt;0,E121=0),"Currently Meeting, Pending",
IF(AND(E119&gt;0,E120&gt;0,I119+0.005&gt;=K119),"Currently Meeting, Pending",
IF(AND(E119&gt;0,E120&gt;=0,E121&gt;=0,I121+0.005&gt;=K121),"Will Meet Goal",
IF(AND(E119&gt;=0,E120=0,E121&gt;0,J121&lt;K121),"Will Not Meet Goal",
IF(AND(E119&gt;=0,E120&gt;0,E121&gt;0,I120&lt;K120),"Currently Not Meeting, Pending",
"ERROR")))))),
IF(AND(E119=0,E120=0,E121=0),"N/A",
IF(AND(E119=0,E120&gt;0,E121=0),"Goal Met",
IF(AND(E119&gt;0,E120&gt;0,I119+0.005&gt;=K119),"Goal Met",
IF(AND(E119&gt;0,E120&gt;=0,E121&gt;=0,I121+0.005&gt;=K121),"Goal Met",
IF(AND(E119&gt;=0,E120=0,E121&gt;0,I121&lt;K121),"Goal Not Met",
IF(AND(E119&gt;=0,E120&gt;0,E121&gt;0,I120&lt;K120),"Goal Not Met","ERROR")
))))))</f>
        <v>Goal Met</v>
      </c>
      <c r="N119" s="25" t="str">
        <f>IF(L119="Y", E119+E121 &amp; " of " &amp; H119,E119 &amp; " of " &amp; H119)</f>
        <v>51 of 53</v>
      </c>
      <c r="O119" s="2">
        <v>45930</v>
      </c>
      <c r="P119" s="21">
        <f t="shared" si="4"/>
        <v>0.96226415094339623</v>
      </c>
    </row>
    <row r="120" spans="1:17" x14ac:dyDescent="0.25">
      <c r="A120">
        <v>2024</v>
      </c>
      <c r="B120" t="s">
        <v>14</v>
      </c>
      <c r="C120" t="s">
        <v>15</v>
      </c>
      <c r="D120" t="s">
        <v>20</v>
      </c>
      <c r="E120" s="3">
        <v>0</v>
      </c>
      <c r="F120" t="s">
        <v>17</v>
      </c>
      <c r="G120" t="s">
        <v>49</v>
      </c>
      <c r="H120">
        <f>H119</f>
        <v>53</v>
      </c>
      <c r="I120" s="22">
        <f>IFERROR(E119/(E119+E121),"")</f>
        <v>0.96226415094339623</v>
      </c>
      <c r="J120" s="22">
        <f>J119</f>
        <v>0.96226415094339623</v>
      </c>
      <c r="K120" s="21">
        <v>0.9</v>
      </c>
      <c r="L120" t="s">
        <v>18</v>
      </c>
      <c r="M120" s="3" t="str">
        <f>IF(L119="Y",IF(AND(E119=0,E120=0,E121=0),"N/A",
IF(AND(E119=0,E120&gt;0,E121=0),"Currently Meeting, Pending",
IF(AND(E119&gt;0,E120&gt;0,I119+0.005&gt;=K119),"Currently Meeting, Pending",
IF(AND(E119&gt;0,E120&gt;=0,E121&gt;=0,I121+0.005&gt;=K121),"Will Meet Goal",
IF(AND(E119&gt;=0,E120=0,E121&gt;0,J121&lt;K121),"Will Not Meet Goal",
IF(AND(E119&gt;=0,E120&gt;0,E121&gt;0,I120&lt;K120),"Currently Not Meeting, Pending",
"ERROR")))))),
IF(AND(E119=0,E120=0,E121=0),"N/A",
IF(AND(E119=0,E120&gt;0,E121=0),"Goal Met",
IF(AND(E119&gt;0,E120&gt;0,I119+0.005&gt;=K119),"Goal Met",
IF(AND(E119&gt;0,E120&gt;=0,E121&gt;=0,I121+0.005&gt;=K121),"Goal Met",
IF(AND(E119&gt;=0,E120=0,E121&gt;0,I121&lt;K121),"Goal Not Met",
IF(AND(E119&gt;=0,E120&gt;0,E121&gt;0,I120&lt;K120),"Goal Not Met","ERROR")
))))))</f>
        <v>Goal Met</v>
      </c>
      <c r="N120" s="25" t="str">
        <f>IF(L119="Y", E119+E121 &amp; " of " &amp; H119,E119 &amp; " of " &amp; H119)</f>
        <v>51 of 53</v>
      </c>
      <c r="O120" s="2">
        <v>45930</v>
      </c>
      <c r="P120" s="21">
        <f t="shared" si="4"/>
        <v>0</v>
      </c>
    </row>
    <row r="121" spans="1:17" x14ac:dyDescent="0.25">
      <c r="A121">
        <v>2024</v>
      </c>
      <c r="B121" t="s">
        <v>14</v>
      </c>
      <c r="C121" t="s">
        <v>15</v>
      </c>
      <c r="D121" t="s">
        <v>21</v>
      </c>
      <c r="E121" s="3">
        <v>2</v>
      </c>
      <c r="F121" t="s">
        <v>17</v>
      </c>
      <c r="G121" t="s">
        <v>49</v>
      </c>
      <c r="H121">
        <f>H119</f>
        <v>53</v>
      </c>
      <c r="I121" s="22">
        <f>IFERROR(E119/(E119+E121),"")</f>
        <v>0.96226415094339623</v>
      </c>
      <c r="J121" s="22">
        <f>J119</f>
        <v>0.96226415094339623</v>
      </c>
      <c r="K121" s="21">
        <v>0.9</v>
      </c>
      <c r="L121" t="s">
        <v>18</v>
      </c>
      <c r="M121" s="3" t="str">
        <f>IF(L119="Y",IF(AND(E119=0,E120=0,E121=0),"N/A",
IF(AND(E119=0,E120&gt;0,E121=0),"Currently Meeting, Pending",
IF(AND(E119&gt;0,E120&gt;0,I119+0.005&gt;=K119),"Currently Meeting, Pending",
IF(AND(E119&gt;0,E120&gt;=0,E121&gt;=0,I121+0.005&gt;=K121),"Will Meet Goal",
IF(AND(E119&gt;=0,E120=0,E121&gt;0,J121&lt;K121),"Will Not Meet Goal",
IF(AND(E119&gt;=0,E120&gt;0,E121&gt;0,I120&lt;K120),"Currently Not Meeting, Pending",
"ERROR")))))),
IF(AND(E119=0,E120=0,E121=0),"N/A",
IF(AND(E119=0,E120&gt;0,E121=0),"Goal Met",
IF(AND(E119&gt;0,E120&gt;0,I119+0.005&gt;=K119),"Goal Met",
IF(AND(E119&gt;0,E120&gt;=0,E121&gt;=0,I121+0.005&gt;=K121),"Goal Met",
IF(AND(E119&gt;=0,E120=0,E121&gt;0,I121&lt;K121),"Goal Not Met",
IF(AND(E119&gt;=0,E120&gt;0,E121&gt;0,I120&lt;K120),"Goal Not Met","ERROR")
))))))</f>
        <v>Goal Met</v>
      </c>
      <c r="N121" s="25" t="str">
        <f>IF(L119="Y", E119+E121 &amp; " of " &amp; H119,E119 &amp; " of " &amp; H119)</f>
        <v>51 of 53</v>
      </c>
      <c r="O121" s="2">
        <v>45930</v>
      </c>
      <c r="P121" s="21">
        <f t="shared" si="4"/>
        <v>3.7735849056603772E-2</v>
      </c>
    </row>
    <row r="122" spans="1:17" x14ac:dyDescent="0.25">
      <c r="A122">
        <v>2024</v>
      </c>
      <c r="B122" t="s">
        <v>14</v>
      </c>
      <c r="C122" t="s">
        <v>29</v>
      </c>
      <c r="D122" t="s">
        <v>16</v>
      </c>
      <c r="E122" s="3">
        <v>1759</v>
      </c>
      <c r="F122" t="s">
        <v>27</v>
      </c>
      <c r="H122">
        <f>SUM($E122:$E124)</f>
        <v>1796</v>
      </c>
      <c r="I122" s="22">
        <f>IFERROR(E122/(E122+E124),"")</f>
        <v>0.97939866369710471</v>
      </c>
      <c r="J122" s="22">
        <f>IFERROR((E122+E123)/(H122),0)</f>
        <v>0.97939866369710471</v>
      </c>
      <c r="K122" s="21">
        <v>0.9</v>
      </c>
      <c r="L122" t="s">
        <v>18</v>
      </c>
      <c r="M122" s="3" t="str">
        <f>IF(L122="Y",IF(AND(E122=0,E123=0,E124=0),"N/A",
IF(AND(E122=0,E123&gt;0,E124=0),"Currently Meeting, Pending",
IF(AND(E122&gt;0,E123&gt;0,I122+0.005&gt;=K122),"Currently Meeting, Pending",
IF(AND(E122&gt;0,E123&gt;=0,E124&gt;=0,I124+0.005&gt;=K124),"Will Meet Goal",
IF(AND(E122&gt;=0,E123=0,E124&gt;0,J124&lt;K124),"Will Not Meet Goal",
IF(AND(E122&gt;=0,E123&gt;0,E124&gt;0,I123&lt;K123),"Currently Not Meeting, Pending",
"ERROR")))))),
IF(AND(E122=0,E123=0,E124=0),"N/A",
IF(AND(E122=0,E123&gt;0,E124=0),"Goal Met",
IF(AND(E122&gt;0,E123&gt;0,I122+0.005&gt;=K122),"Goal Met",
IF(AND(E122&gt;0,E123&gt;=0,E124&gt;=0,I124+0.005&gt;=K124),"Goal Met",
IF(AND(E122&gt;=0,E123=0,E124&gt;0,I124&lt;K124),"Goal Not Met",
IF(AND(E122&gt;=0,E123&gt;0,E124&gt;0,I123&lt;K123),"Goal Not Met","ERROR")
))))))</f>
        <v>Goal Met</v>
      </c>
      <c r="N122" s="25" t="str">
        <f>IF(L122="Y", E122+E124 &amp; " of " &amp; H122,E122 &amp; " of " &amp; H122)</f>
        <v>1759 of 1796</v>
      </c>
      <c r="O122" s="2">
        <v>45930</v>
      </c>
      <c r="P122" s="21">
        <f t="shared" si="4"/>
        <v>0.97939866369710471</v>
      </c>
    </row>
    <row r="123" spans="1:17" x14ac:dyDescent="0.25">
      <c r="A123">
        <v>2024</v>
      </c>
      <c r="B123" t="s">
        <v>14</v>
      </c>
      <c r="C123" t="s">
        <v>29</v>
      </c>
      <c r="D123" t="s">
        <v>20</v>
      </c>
      <c r="E123" s="3">
        <v>0</v>
      </c>
      <c r="F123" t="s">
        <v>27</v>
      </c>
      <c r="H123">
        <f>SUM($E122:$E124)</f>
        <v>1796</v>
      </c>
      <c r="I123" s="22">
        <f>IFERROR(E122/(E122+E124),"")</f>
        <v>0.97939866369710471</v>
      </c>
      <c r="J123" s="22">
        <f>IFERROR((E122+E123)/(H122),0)</f>
        <v>0.97939866369710471</v>
      </c>
      <c r="K123" s="21">
        <v>0.9</v>
      </c>
      <c r="L123" t="s">
        <v>18</v>
      </c>
      <c r="M123" s="3" t="str">
        <f>IF(L122="Y",IF(AND(E122=0,E123=0,E124=0),"N/A",
IF(AND(E122=0,E123&gt;0,E124=0),"Currently Meeting, Pending",
IF(AND(E122&gt;0,E123&gt;0,I122+0.005&gt;=K122),"Currently Meeting, Pending",
IF(AND(E122&gt;0,E123&gt;=0,E124&gt;=0,I124+0.005&gt;=K124),"Will Meet Goal",
IF(AND(E122&gt;=0,E123=0,E124&gt;0,J124&lt;K124),"Will Not Meet Goal",
IF(AND(E122&gt;=0,E123&gt;0,E124&gt;0,I123&lt;K123),"Currently Not Meeting, Pending",
"ERROR")))))),
IF(AND(E122=0,E123=0,E124=0),"N/A",
IF(AND(E122=0,E123&gt;0,E124=0),"Goal Met",
IF(AND(E122&gt;0,E123&gt;0,I122+0.005&gt;=K122),"Goal Met",
IF(AND(E122&gt;0,E123&gt;=0,E124&gt;=0,I124+0.005&gt;=K124),"Goal Met",
IF(AND(E122&gt;=0,E123=0,E124&gt;0,I124&lt;K124),"Goal Not Met",
IF(AND(E122&gt;=0,E123&gt;0,E124&gt;0,I123&lt;K123),"Goal Not Met","ERROR")
))))))</f>
        <v>Goal Met</v>
      </c>
      <c r="N123" s="25" t="str">
        <f>IF(L122="Y", E122+E124 &amp; " of " &amp; H122,E122 &amp; " of " &amp; H122)</f>
        <v>1759 of 1796</v>
      </c>
      <c r="O123" s="2">
        <v>45930</v>
      </c>
      <c r="P123" s="21">
        <f t="shared" si="4"/>
        <v>0</v>
      </c>
    </row>
    <row r="124" spans="1:17" x14ac:dyDescent="0.25">
      <c r="A124">
        <v>2024</v>
      </c>
      <c r="B124" t="s">
        <v>14</v>
      </c>
      <c r="C124" t="s">
        <v>29</v>
      </c>
      <c r="D124" t="s">
        <v>21</v>
      </c>
      <c r="E124" s="3">
        <v>37</v>
      </c>
      <c r="F124" t="s">
        <v>27</v>
      </c>
      <c r="H124">
        <f>SUM($E122:$E124)</f>
        <v>1796</v>
      </c>
      <c r="I124" s="22">
        <f>IFERROR(E122/(E122+E124),"")</f>
        <v>0.97939866369710471</v>
      </c>
      <c r="J124" s="22">
        <f>IFERROR((E122+E123)/(H122),0)</f>
        <v>0.97939866369710471</v>
      </c>
      <c r="K124" s="21">
        <v>0.9</v>
      </c>
      <c r="L124" t="s">
        <v>18</v>
      </c>
      <c r="M124" s="3" t="str">
        <f>IF(L122="Y",IF(AND(E122=0,E123=0,E124=0),"N/A",
IF(AND(E122=0,E123&gt;0,E124=0),"Currently Meeting, Pending",
IF(AND(E122&gt;0,E123&gt;0,I122+0.005&gt;=K122),"Currently Meeting, Pending",
IF(AND(E122&gt;0,E123&gt;=0,E124&gt;=0,I124+0.005&gt;=K124),"Will Meet Goal",
IF(AND(E122&gt;=0,E123=0,E124&gt;0,J124&lt;K124),"Will Not Meet Goal",
IF(AND(E122&gt;=0,E123&gt;0,E124&gt;0,I123&lt;K123),"Currently Not Meeting, Pending",
"ERROR")))))),
IF(AND(E122=0,E123=0,E124=0),"N/A",
IF(AND(E122=0,E123&gt;0,E124=0),"Goal Met",
IF(AND(E122&gt;0,E123&gt;0,I122+0.005&gt;=K122),"Goal Met",
IF(AND(E122&gt;0,E123&gt;=0,E124&gt;=0,I124+0.005&gt;=K124),"Goal Met",
IF(AND(E122&gt;=0,E123=0,E124&gt;0,I124&lt;K124),"Goal Not Met",
IF(AND(E122&gt;=0,E123&gt;0,E124&gt;0,I123&lt;K123),"Goal Not Met","ERROR")
))))))</f>
        <v>Goal Met</v>
      </c>
      <c r="N124" s="25" t="str">
        <f>IF(L122="Y", E122+E124 &amp; " of " &amp; H122,E122 &amp; " of " &amp; H122)</f>
        <v>1759 of 1796</v>
      </c>
      <c r="O124" s="2">
        <v>45930</v>
      </c>
      <c r="P124" s="21">
        <f t="shared" si="4"/>
        <v>2.0601336302895321E-2</v>
      </c>
    </row>
    <row r="125" spans="1:17" x14ac:dyDescent="0.25">
      <c r="A125">
        <v>2024</v>
      </c>
      <c r="B125" t="s">
        <v>14</v>
      </c>
      <c r="C125" t="s">
        <v>30</v>
      </c>
      <c r="D125" t="s">
        <v>16</v>
      </c>
      <c r="E125" s="3">
        <v>1363</v>
      </c>
      <c r="F125" t="s">
        <v>31</v>
      </c>
      <c r="H125">
        <f>SUM($E125:$E127)</f>
        <v>1411</v>
      </c>
      <c r="I125" s="22">
        <f>IFERROR(E125/(E125+E127),"")</f>
        <v>0.96598157335223245</v>
      </c>
      <c r="J125" s="22">
        <f>IFERROR((E125+E126)/(H125),0)</f>
        <v>0.96598157335223245</v>
      </c>
      <c r="K125" s="21">
        <v>0.9</v>
      </c>
      <c r="L125" t="s">
        <v>18</v>
      </c>
      <c r="M125" s="3" t="str">
        <f>IF(L125="Y",IF(AND(E125=0,E126=0,E127=0),"N/A",
IF(AND(E125=0,E126&gt;0,E127=0),"Currently Meeting, Pending",
IF(AND(E125&gt;0,E126&gt;0,I125+0.005&gt;=K125),"Currently Meeting, Pending",
IF(AND(E125&gt;0,E126&gt;=0,E127&gt;=0,I127+0.005&gt;=K127),"Will Meet Goal",
IF(AND(E125&gt;=0,E126=0,E127&gt;0,J127&lt;K127),"Will Not Meet Goal",
IF(AND(E125&gt;=0,E126&gt;0,E127&gt;0,I126&lt;K126),"Currently Not Meeting, Pending",
"ERROR")))))),
IF(AND(E125=0,E126=0,E127=0),"N/A",
IF(AND(E125=0,E126&gt;0,E127=0),"Goal Met",
IF(AND(E125&gt;0,E126&gt;0,I125+0.005&gt;=K125),"Goal Met",
IF(AND(E125&gt;0,E126&gt;=0,E127&gt;=0,I127+0.005&gt;=K127),"Goal Met",
IF(AND(E125&gt;=0,E126=0,E127&gt;0,I127&lt;K127),"Goal Not Met",
IF(AND(E125&gt;=0,E126&gt;0,E127&gt;0,I126&lt;K126),"Goal Not Met","ERROR")
))))))</f>
        <v>Goal Met</v>
      </c>
      <c r="N125" s="25" t="str">
        <f>IF(L125="Y", E125+E127 &amp; " of " &amp; H125,E125 &amp; " of " &amp; H125)</f>
        <v>1363 of 1411</v>
      </c>
      <c r="O125" s="2">
        <v>45930</v>
      </c>
      <c r="P125" s="21">
        <f t="shared" si="4"/>
        <v>0.96598157335223245</v>
      </c>
    </row>
    <row r="126" spans="1:17" x14ac:dyDescent="0.25">
      <c r="A126">
        <v>2024</v>
      </c>
      <c r="B126" t="s">
        <v>14</v>
      </c>
      <c r="C126" t="s">
        <v>30</v>
      </c>
      <c r="D126" t="s">
        <v>20</v>
      </c>
      <c r="E126" s="3">
        <v>0</v>
      </c>
      <c r="F126" t="s">
        <v>31</v>
      </c>
      <c r="H126">
        <f>SUM($E125:$E127)</f>
        <v>1411</v>
      </c>
      <c r="I126" s="22">
        <f>IFERROR(E125/(E125+E127),"")</f>
        <v>0.96598157335223245</v>
      </c>
      <c r="J126" s="22">
        <f>IFERROR((E125+E126)/(H125),0)</f>
        <v>0.96598157335223245</v>
      </c>
      <c r="K126" s="21">
        <v>0.9</v>
      </c>
      <c r="L126" t="s">
        <v>18</v>
      </c>
      <c r="M126" s="3" t="str">
        <f>IF(L125="Y",IF(AND(E125=0,E126=0,E127=0),"N/A",
IF(AND(E125=0,E126&gt;0,E127=0),"Currently Meeting, Pending",
IF(AND(E125&gt;0,E126&gt;0,I125+0.005&gt;=K125),"Currently Meeting, Pending",
IF(AND(E125&gt;0,E126&gt;=0,E127&gt;=0,I127+0.005&gt;=K127),"Will Meet Goal",
IF(AND(E125&gt;=0,E126=0,E127&gt;0,J127&lt;K127),"Will Not Meet Goal",
IF(AND(E125&gt;=0,E126&gt;0,E127&gt;0,I126&lt;K126),"Currently Not Meeting, Pending",
"ERROR")))))),
IF(AND(E125=0,E126=0,E127=0),"N/A",
IF(AND(E125=0,E126&gt;0,E127=0),"Goal Met",
IF(AND(E125&gt;0,E126&gt;0,I125+0.005&gt;=K125),"Goal Met",
IF(AND(E125&gt;0,E126&gt;=0,E127&gt;=0,I127+0.005&gt;=K127),"Goal Met",
IF(AND(E125&gt;=0,E126=0,E127&gt;0,I127&lt;K127),"Goal Not Met",
IF(AND(E125&gt;=0,E126&gt;0,E127&gt;0,I126&lt;K126),"Goal Not Met","ERROR")
))))))</f>
        <v>Goal Met</v>
      </c>
      <c r="N126" s="25" t="str">
        <f>IF(L125="Y", E125+E127 &amp; " of " &amp; H125,E125 &amp; " of " &amp; H125)</f>
        <v>1363 of 1411</v>
      </c>
      <c r="O126" s="2">
        <v>45930</v>
      </c>
      <c r="P126" s="21">
        <f t="shared" si="4"/>
        <v>0</v>
      </c>
    </row>
    <row r="127" spans="1:17" x14ac:dyDescent="0.25">
      <c r="A127">
        <v>2024</v>
      </c>
      <c r="B127" t="s">
        <v>14</v>
      </c>
      <c r="C127" t="s">
        <v>30</v>
      </c>
      <c r="D127" t="s">
        <v>21</v>
      </c>
      <c r="E127" s="3">
        <v>48</v>
      </c>
      <c r="F127" t="s">
        <v>31</v>
      </c>
      <c r="H127">
        <f>SUM($E125:$E127)</f>
        <v>1411</v>
      </c>
      <c r="I127" s="22">
        <f>IFERROR(E125/(E125+E127),"")</f>
        <v>0.96598157335223245</v>
      </c>
      <c r="J127" s="22">
        <f>IFERROR((E125+E126)/(H125),0)</f>
        <v>0.96598157335223245</v>
      </c>
      <c r="K127" s="21">
        <v>0.9</v>
      </c>
      <c r="L127" t="s">
        <v>18</v>
      </c>
      <c r="M127" s="3" t="str">
        <f>IF(L125="Y",IF(AND(E125=0,E126=0,E127=0),"N/A",
IF(AND(E125=0,E126&gt;0,E127=0),"Currently Meeting, Pending",
IF(AND(E125&gt;0,E126&gt;0,I125+0.005&gt;=K125),"Currently Meeting, Pending",
IF(AND(E125&gt;0,E126&gt;=0,E127&gt;=0,I127+0.005&gt;=K127),"Will Meet Goal",
IF(AND(E125&gt;=0,E126=0,E127&gt;0,J127&lt;K127),"Will Not Meet Goal",
IF(AND(E125&gt;=0,E126&gt;0,E127&gt;0,I126&lt;K126),"Currently Not Meeting, Pending",
"ERROR")))))),
IF(AND(E125=0,E126=0,E127=0),"N/A",
IF(AND(E125=0,E126&gt;0,E127=0),"Goal Met",
IF(AND(E125&gt;0,E126&gt;0,I125+0.005&gt;=K125),"Goal Met",
IF(AND(E125&gt;0,E126&gt;=0,E127&gt;=0,I127+0.005&gt;=K127),"Goal Met",
IF(AND(E125&gt;=0,E126=0,E127&gt;0,I127&lt;K127),"Goal Not Met",
IF(AND(E125&gt;=0,E126&gt;0,E127&gt;0,I126&lt;K126),"Goal Not Met","ERROR")
))))))</f>
        <v>Goal Met</v>
      </c>
      <c r="N127" s="25" t="str">
        <f>IF(L125="Y", E125+E127 &amp; " of " &amp; H125,E125 &amp; " of " &amp; H125)</f>
        <v>1363 of 1411</v>
      </c>
      <c r="O127" s="2">
        <v>45930</v>
      </c>
      <c r="P127" s="21">
        <f t="shared" si="4"/>
        <v>3.4018426647767538E-2</v>
      </c>
    </row>
    <row r="128" spans="1:17" x14ac:dyDescent="0.25">
      <c r="A128" s="4">
        <v>2024</v>
      </c>
      <c r="B128" t="s">
        <v>14</v>
      </c>
      <c r="C128" t="s">
        <v>32</v>
      </c>
      <c r="D128" t="s">
        <v>16</v>
      </c>
      <c r="E128" s="3">
        <v>38</v>
      </c>
      <c r="F128" t="s">
        <v>27</v>
      </c>
      <c r="G128" t="s">
        <v>50</v>
      </c>
      <c r="H128">
        <f>SUM($E128:$E130)</f>
        <v>40</v>
      </c>
      <c r="I128" s="22">
        <f>IFERROR(E128/(E128+E130),"")</f>
        <v>0.95</v>
      </c>
      <c r="J128" s="22">
        <f>IFERROR((E128+E129)/(H128),0)</f>
        <v>0.95</v>
      </c>
      <c r="K128" s="21">
        <v>0.9</v>
      </c>
      <c r="L128" t="s">
        <v>18</v>
      </c>
      <c r="M128" s="3" t="s">
        <v>19</v>
      </c>
      <c r="N128" s="25" t="str">
        <f>IF(L128="Y", E128+E130 &amp; " of " &amp; H128,E128 &amp; " of " &amp; H128)</f>
        <v>38 of 40</v>
      </c>
      <c r="O128" s="2">
        <v>45930</v>
      </c>
      <c r="P128" s="21">
        <f t="shared" si="4"/>
        <v>0.95</v>
      </c>
    </row>
    <row r="129" spans="1:17" x14ac:dyDescent="0.25">
      <c r="A129" s="4">
        <v>2024</v>
      </c>
      <c r="B129" t="s">
        <v>14</v>
      </c>
      <c r="C129" t="s">
        <v>32</v>
      </c>
      <c r="D129" t="s">
        <v>20</v>
      </c>
      <c r="E129" s="3">
        <v>0</v>
      </c>
      <c r="F129" t="s">
        <v>27</v>
      </c>
      <c r="G129" t="s">
        <v>50</v>
      </c>
      <c r="H129">
        <f>H128</f>
        <v>40</v>
      </c>
      <c r="I129" s="22">
        <f>I128</f>
        <v>0.95</v>
      </c>
      <c r="J129" s="22">
        <f>J128</f>
        <v>0.95</v>
      </c>
      <c r="K129" s="21">
        <v>0.9</v>
      </c>
      <c r="L129" t="s">
        <v>18</v>
      </c>
      <c r="M129" s="3" t="s">
        <v>19</v>
      </c>
      <c r="N129" s="25" t="str">
        <f>IF(L128="Y", E128+E130 &amp; " of " &amp; H128,E128 &amp; " of " &amp; H128)</f>
        <v>38 of 40</v>
      </c>
      <c r="O129" s="2">
        <v>45930</v>
      </c>
      <c r="P129" s="21">
        <f t="shared" si="4"/>
        <v>0</v>
      </c>
    </row>
    <row r="130" spans="1:17" x14ac:dyDescent="0.25">
      <c r="A130" s="4">
        <v>2024</v>
      </c>
      <c r="B130" t="s">
        <v>14</v>
      </c>
      <c r="C130" t="s">
        <v>32</v>
      </c>
      <c r="D130" t="s">
        <v>21</v>
      </c>
      <c r="E130" s="3">
        <v>2</v>
      </c>
      <c r="F130" t="s">
        <v>27</v>
      </c>
      <c r="G130" t="s">
        <v>50</v>
      </c>
      <c r="H130">
        <f>H128</f>
        <v>40</v>
      </c>
      <c r="I130" s="22">
        <f>I128</f>
        <v>0.95</v>
      </c>
      <c r="J130" s="22">
        <f>J128</f>
        <v>0.95</v>
      </c>
      <c r="K130" s="21">
        <v>0.9</v>
      </c>
      <c r="L130" t="s">
        <v>18</v>
      </c>
      <c r="M130" s="3" t="s">
        <v>19</v>
      </c>
      <c r="N130" s="25" t="str">
        <f>IF(L128="Y", E128+E130 &amp; " of " &amp; H128,E128 &amp; " of " &amp; H128)</f>
        <v>38 of 40</v>
      </c>
      <c r="O130" s="2">
        <v>45930</v>
      </c>
      <c r="P130" s="21">
        <f t="shared" ref="P130:P145" si="5">IFERROR(E130/H130,0)</f>
        <v>0.05</v>
      </c>
    </row>
    <row r="131" spans="1:17" x14ac:dyDescent="0.25">
      <c r="A131">
        <v>2024</v>
      </c>
      <c r="B131" t="s">
        <v>14</v>
      </c>
      <c r="C131" t="s">
        <v>33</v>
      </c>
      <c r="D131" t="s">
        <v>16</v>
      </c>
      <c r="E131" s="3">
        <v>9</v>
      </c>
      <c r="F131" t="s">
        <v>27</v>
      </c>
      <c r="H131">
        <f>SUM($E131:$E133)</f>
        <v>9</v>
      </c>
      <c r="I131" s="22">
        <f>IFERROR(E131/(E131+E133),"")</f>
        <v>1</v>
      </c>
      <c r="J131" s="22">
        <f>IFERROR((E131+E132)/(H131),0)</f>
        <v>1</v>
      </c>
      <c r="K131" s="21">
        <v>0.9</v>
      </c>
      <c r="L131" t="s">
        <v>18</v>
      </c>
      <c r="M131" s="3" t="s">
        <v>19</v>
      </c>
      <c r="N131" s="25" t="str">
        <f>IF(L131="Y", E131+E133 &amp; " of " &amp; H131,E131 &amp; " of " &amp; H131)</f>
        <v>9 of 9</v>
      </c>
      <c r="O131" s="2">
        <v>45930</v>
      </c>
      <c r="P131" s="21">
        <f t="shared" si="5"/>
        <v>1</v>
      </c>
    </row>
    <row r="132" spans="1:17" x14ac:dyDescent="0.25">
      <c r="A132">
        <v>2024</v>
      </c>
      <c r="B132" t="s">
        <v>14</v>
      </c>
      <c r="C132" t="s">
        <v>33</v>
      </c>
      <c r="D132" t="s">
        <v>20</v>
      </c>
      <c r="E132" s="3">
        <v>0</v>
      </c>
      <c r="F132" t="s">
        <v>27</v>
      </c>
      <c r="H132">
        <f>H131</f>
        <v>9</v>
      </c>
      <c r="I132" s="22">
        <f>I131</f>
        <v>1</v>
      </c>
      <c r="J132" s="22">
        <f>J131</f>
        <v>1</v>
      </c>
      <c r="K132" s="21">
        <v>0.9</v>
      </c>
      <c r="L132" t="s">
        <v>18</v>
      </c>
      <c r="M132" s="3" t="s">
        <v>19</v>
      </c>
      <c r="N132" s="25" t="str">
        <f>IF(L131="Y", E131+E133 &amp; " of " &amp; H131,E131 &amp; " of " &amp; H131)</f>
        <v>9 of 9</v>
      </c>
      <c r="O132" s="2">
        <v>45930</v>
      </c>
      <c r="P132" s="21">
        <f t="shared" si="5"/>
        <v>0</v>
      </c>
    </row>
    <row r="133" spans="1:17" x14ac:dyDescent="0.25">
      <c r="A133">
        <v>2024</v>
      </c>
      <c r="B133" t="s">
        <v>14</v>
      </c>
      <c r="C133" t="s">
        <v>33</v>
      </c>
      <c r="D133" t="s">
        <v>21</v>
      </c>
      <c r="E133" s="3">
        <v>0</v>
      </c>
      <c r="F133" t="s">
        <v>27</v>
      </c>
      <c r="H133">
        <f>H131</f>
        <v>9</v>
      </c>
      <c r="I133" s="22">
        <f>I131</f>
        <v>1</v>
      </c>
      <c r="J133" s="22">
        <f>J131</f>
        <v>1</v>
      </c>
      <c r="K133" s="21">
        <v>0.9</v>
      </c>
      <c r="L133" t="s">
        <v>18</v>
      </c>
      <c r="M133" s="3" t="s">
        <v>19</v>
      </c>
      <c r="N133" s="25" t="str">
        <f>IF(L131="Y", E131+E133 &amp; " of " &amp; H131,E131 &amp; " of " &amp; H131)</f>
        <v>9 of 9</v>
      </c>
      <c r="O133" s="2">
        <v>45930</v>
      </c>
      <c r="P133" s="21">
        <f t="shared" si="5"/>
        <v>0</v>
      </c>
    </row>
    <row r="134" spans="1:17" x14ac:dyDescent="0.25">
      <c r="A134" s="16">
        <v>2024</v>
      </c>
      <c r="B134" s="17" t="s">
        <v>14</v>
      </c>
      <c r="C134" s="17" t="s">
        <v>34</v>
      </c>
      <c r="D134" s="17" t="s">
        <v>16</v>
      </c>
      <c r="E134" s="18">
        <v>31</v>
      </c>
      <c r="F134" s="17" t="s">
        <v>35</v>
      </c>
      <c r="G134" t="s">
        <v>50</v>
      </c>
      <c r="H134" s="17">
        <f>SUM($E134:$E136)</f>
        <v>33</v>
      </c>
      <c r="I134" s="5">
        <f>IFERROR(E134/(E134+E136),"")</f>
        <v>0.93939393939393945</v>
      </c>
      <c r="J134" s="5">
        <f>IFERROR((E134+E135)/(H134),0)</f>
        <v>0.93939393939393945</v>
      </c>
      <c r="K134" s="1">
        <v>0.9</v>
      </c>
      <c r="L134" s="17" t="s">
        <v>18</v>
      </c>
      <c r="M134" s="18" t="str">
        <f>IF(L134="Y",IF(AND(E134=0,E135=0,E136=0),"N/A",
IF(AND(E134=0,E135&gt;0,E136=0),"Currently Meeting, Pending",
IF(AND(E134&gt;0,E135&gt;0,I134+0.005&gt;=K134),"Currently Meeting, Pending",
IF(AND(E134&gt;0,E135&gt;=0,E136&gt;=0,I136+0.005&gt;=K136),"Will Meet Goal",
IF(AND(E134&gt;=0,E135=0,E136&gt;0,J136&lt;K136),"Will Not Meet Goal",
IF(AND(E134&gt;=0,E135&gt;0,E136&gt;0,I135&lt;K135),"Currently Not Meeting, Pending",
"ERROR")))))),
IF(AND(E134=0,E135=0,E136=0),"N/A",
IF(AND(E134=0,E135&gt;0,E136=0),"Goal Met",
IF(AND(E134&gt;0,E135&gt;0,I134+0.005&gt;=K134),"Goal Met",
IF(AND(E134&gt;0,E135&gt;=0,E136&gt;=0,I136+0.005&gt;=K136),"Goal Met",
IF(AND(E134&gt;=0,E135=0,E136&gt;0,I136&lt;K136),"Goal Not Met",
IF(AND(E134&gt;=0,E135&gt;0,E136&gt;0,I135&lt;K135),"Goal Not Met","ERROR")
))))))</f>
        <v>Goal Met</v>
      </c>
      <c r="N134" s="25" t="str">
        <f>IF(L134="Y", E134+E136 &amp; " of " &amp; H134,E134 &amp; " of " &amp; H134)</f>
        <v>31 of 33</v>
      </c>
      <c r="O134" s="2">
        <v>46112</v>
      </c>
      <c r="P134" s="1">
        <f t="shared" si="5"/>
        <v>0.93939393939393945</v>
      </c>
      <c r="Q134" s="17"/>
    </row>
    <row r="135" spans="1:17" x14ac:dyDescent="0.25">
      <c r="A135" s="16">
        <v>2024</v>
      </c>
      <c r="B135" s="17" t="s">
        <v>14</v>
      </c>
      <c r="C135" s="17" t="s">
        <v>34</v>
      </c>
      <c r="D135" s="17" t="s">
        <v>20</v>
      </c>
      <c r="E135" s="18">
        <v>0</v>
      </c>
      <c r="F135" s="17" t="s">
        <v>35</v>
      </c>
      <c r="G135" t="s">
        <v>50</v>
      </c>
      <c r="H135" s="17">
        <f>H134</f>
        <v>33</v>
      </c>
      <c r="I135" s="5">
        <f>IFERROR(E134/(E134+E136),"")</f>
        <v>0.93939393939393945</v>
      </c>
      <c r="J135" s="5">
        <f>IFERROR((E134+E135)/(H134),0)</f>
        <v>0.93939393939393945</v>
      </c>
      <c r="K135" s="1">
        <v>0.9</v>
      </c>
      <c r="L135" s="17" t="s">
        <v>18</v>
      </c>
      <c r="M135" s="18" t="str">
        <f>IF(L134="Y",IF(AND(E134=0,E135=0,E136=0),"N/A",
IF(AND(E134=0,E135&gt;0,E136=0),"Currently Meeting, Pending",
IF(AND(E134&gt;0,E135&gt;0,I134+0.005&gt;=K134),"Currently Meeting, Pending",
IF(AND(E134&gt;0,E135&gt;=0,E136&gt;=0,I136+0.005&gt;=K136),"Will Meet Goal",
IF(AND(E134&gt;=0,E135=0,E136&gt;0,J136&lt;K136),"Will Not Meet Goal",
IF(AND(E134&gt;=0,E135&gt;0,E136&gt;0,I135&lt;K135),"Currently Not Meeting, Pending",
"ERROR")))))),
IF(AND(E134=0,E135=0,E136=0),"N/A",
IF(AND(E134=0,E135&gt;0,E136=0),"Goal Met",
IF(AND(E134&gt;0,E135&gt;0,I134+0.005&gt;=K134),"Goal Met",
IF(AND(E134&gt;0,E135&gt;=0,E136&gt;=0,I136+0.005&gt;=K136),"Goal Met",
IF(AND(E134&gt;=0,E135=0,E136&gt;0,I136&lt;K136),"Goal Not Met",
IF(AND(E134&gt;=0,E135&gt;0,E136&gt;0,I135&lt;K135),"Goal Not Met","ERROR")
))))))</f>
        <v>Goal Met</v>
      </c>
      <c r="N135" s="25" t="str">
        <f>IF(L134="Y", E134+E136 &amp; " of " &amp; H134,E134 &amp; " of " &amp; H134)</f>
        <v>31 of 33</v>
      </c>
      <c r="O135" s="2">
        <v>46112</v>
      </c>
      <c r="P135" s="1">
        <f t="shared" si="5"/>
        <v>0</v>
      </c>
      <c r="Q135" s="17"/>
    </row>
    <row r="136" spans="1:17" x14ac:dyDescent="0.25">
      <c r="A136" s="4">
        <v>2024</v>
      </c>
      <c r="B136" t="s">
        <v>14</v>
      </c>
      <c r="C136" t="s">
        <v>34</v>
      </c>
      <c r="D136" t="s">
        <v>21</v>
      </c>
      <c r="E136" s="3">
        <v>2</v>
      </c>
      <c r="F136" t="s">
        <v>35</v>
      </c>
      <c r="G136" t="s">
        <v>50</v>
      </c>
      <c r="H136">
        <f>H134</f>
        <v>33</v>
      </c>
      <c r="I136" s="22">
        <f>IFERROR(E134/(E134+E136),"")</f>
        <v>0.93939393939393945</v>
      </c>
      <c r="J136" s="22">
        <f>IFERROR((E134+E135)/(H134),0)</f>
        <v>0.93939393939393945</v>
      </c>
      <c r="K136" s="21">
        <v>0.9</v>
      </c>
      <c r="L136" t="s">
        <v>18</v>
      </c>
      <c r="M136" s="3" t="str">
        <f>IF(L134="Y",IF(AND(E134=0,E135=0,E136=0),"N/A",
IF(AND(E134=0,E135&gt;0,E136=0),"Currently Meeting, Pending",
IF(AND(E134&gt;0,E135&gt;0,I134+0.005&gt;=K134),"Currently Meeting, Pending",
IF(AND(E134&gt;0,E135&gt;=0,E136&gt;=0,I136+0.005&gt;=K136),"Will Meet Goal",
IF(AND(E134&gt;=0,E135=0,E136&gt;0,J136&lt;K136),"Will Not Meet Goal",
IF(AND(E134&gt;=0,E135&gt;0,E136&gt;0,I135&lt;K135),"Currently Not Meeting, Pending",
"ERROR")))))),
IF(AND(E134=0,E135=0,E136=0),"N/A",
IF(AND(E134=0,E135&gt;0,E136=0),"Goal Met",
IF(AND(E134&gt;0,E135&gt;0,I134+0.005&gt;=K134),"Goal Met",
IF(AND(E134&gt;0,E135&gt;=0,E136&gt;=0,I136+0.005&gt;=K136),"Goal Met",
IF(AND(E134&gt;=0,E135=0,E136&gt;0,I136&lt;K136),"Goal Not Met",
IF(AND(E134&gt;=0,E135&gt;0,E136&gt;0,I135&lt;K135),"Goal Not Met","ERROR")
))))))</f>
        <v>Goal Met</v>
      </c>
      <c r="N136" s="25" t="str">
        <f>IF(L134="Y", E134+E136 &amp; " of " &amp; H134,E134 &amp; " of " &amp; H134)</f>
        <v>31 of 33</v>
      </c>
      <c r="O136" s="2">
        <v>46112</v>
      </c>
      <c r="P136" s="21">
        <f t="shared" si="5"/>
        <v>6.0606060606060608E-2</v>
      </c>
    </row>
    <row r="137" spans="1:17" x14ac:dyDescent="0.25">
      <c r="A137">
        <v>2024</v>
      </c>
      <c r="B137" t="s">
        <v>14</v>
      </c>
      <c r="C137" t="s">
        <v>36</v>
      </c>
      <c r="D137" t="s">
        <v>16</v>
      </c>
      <c r="E137" s="3">
        <v>46</v>
      </c>
      <c r="F137" t="s">
        <v>35</v>
      </c>
      <c r="H137">
        <f>SUM($E137:$E139)</f>
        <v>47</v>
      </c>
      <c r="I137" s="22">
        <f>IFERROR(E137/(E137+E139),"")</f>
        <v>0.97872340425531912</v>
      </c>
      <c r="J137" s="22">
        <f>IFERROR((E137+E138)/(H137),0)</f>
        <v>0.97872340425531912</v>
      </c>
      <c r="K137" s="21">
        <v>0.9</v>
      </c>
      <c r="L137" t="s">
        <v>18</v>
      </c>
      <c r="M137" s="3" t="str">
        <f>IF(L137="Y",IF(AND(E137=0,E138=0,E139=0),"N/A",
IF(AND(E137=0,E138&gt;0,E139=0),"Currently Meeting, Pending",
IF(AND(E137&gt;0,E138&gt;0,I137+0.005&gt;=K137),"Currently Meeting, Pending",
IF(AND(E137&gt;0,E138&gt;=0,E139&gt;=0,I139+0.005&gt;=K139),"Will Meet Goal",
IF(AND(E137&gt;=0,E138=0,E139&gt;0,J139&lt;K139),"Will Not Meet Goal",
IF(AND(E137&gt;=0,E138&gt;0,E139&gt;0,I138&lt;K138),"Currently Not Meeting, Pending",
"ERROR")))))),
IF(AND(E137=0,E138=0,E139=0),"N/A",
IF(AND(E137=0,E138&gt;0,E139=0),"Goal Met",
IF(AND(E137&gt;0,E138&gt;0,I137+0.005&gt;=K137),"Goal Met",
IF(AND(E137&gt;0,E138&gt;=0,E139&gt;=0,I139+0.005&gt;=K139),"Goal Met",
IF(AND(E137&gt;=0,E138=0,E139&gt;0,I139&lt;K139),"Goal Not Met",
IF(AND(E137&gt;=0,E138&gt;0,E139&gt;0,I138&lt;K138),"Goal Not Met","ERROR")
))))))</f>
        <v>Goal Met</v>
      </c>
      <c r="N137" s="25" t="str">
        <f>IF(L137="Y", E137+E139 &amp; " of " &amp; H137,E137 &amp; " of " &amp; H137)</f>
        <v>46 of 47</v>
      </c>
      <c r="O137" s="2">
        <v>45930</v>
      </c>
      <c r="P137" s="21">
        <f t="shared" si="5"/>
        <v>0.97872340425531912</v>
      </c>
    </row>
    <row r="138" spans="1:17" x14ac:dyDescent="0.25">
      <c r="A138">
        <v>2024</v>
      </c>
      <c r="B138" t="s">
        <v>14</v>
      </c>
      <c r="C138" t="s">
        <v>36</v>
      </c>
      <c r="D138" t="s">
        <v>20</v>
      </c>
      <c r="E138" s="3">
        <v>0</v>
      </c>
      <c r="F138" t="s">
        <v>35</v>
      </c>
      <c r="H138">
        <f>SUM($E137:$E139)</f>
        <v>47</v>
      </c>
      <c r="I138" s="22">
        <f>IFERROR(E137/(E137+E139),"")</f>
        <v>0.97872340425531912</v>
      </c>
      <c r="J138" s="22">
        <f>IFERROR((E137+E138)/(H137),0)</f>
        <v>0.97872340425531912</v>
      </c>
      <c r="K138" s="21">
        <v>0.9</v>
      </c>
      <c r="L138" t="s">
        <v>18</v>
      </c>
      <c r="M138" s="3" t="str">
        <f>IF(L137="Y",IF(AND(E137=0,E138=0,E139=0),"N/A",
IF(AND(E137=0,E138&gt;0,E139=0),"Currently Meeting, Pending",
IF(AND(E137&gt;0,E138&gt;0,I137+0.005&gt;=K137),"Currently Meeting, Pending",
IF(AND(E137&gt;0,E138&gt;=0,E139&gt;=0,I139+0.005&gt;=K139),"Will Meet Goal",
IF(AND(E137&gt;=0,E138=0,E139&gt;0,J139&lt;K139),"Will Not Meet Goal",
IF(AND(E137&gt;=0,E138&gt;0,E139&gt;0,I138&lt;K138),"Currently Not Meeting, Pending",
"ERROR")))))),
IF(AND(E137=0,E138=0,E139=0),"N/A",
IF(AND(E137=0,E138&gt;0,E139=0),"Goal Met",
IF(AND(E137&gt;0,E138&gt;0,I137+0.005&gt;=K137),"Goal Met",
IF(AND(E137&gt;0,E138&gt;=0,E139&gt;=0,I139+0.005&gt;=K139),"Goal Met",
IF(AND(E137&gt;=0,E138=0,E139&gt;0,I139&lt;K139),"Goal Not Met",
IF(AND(E137&gt;=0,E138&gt;0,E139&gt;0,I138&lt;K138),"Goal Not Met","ERROR")
))))))</f>
        <v>Goal Met</v>
      </c>
      <c r="N138" s="25" t="str">
        <f>IF(L137="Y", E137+E139 &amp; " of " &amp; H137,E137 &amp; " of " &amp; H137)</f>
        <v>46 of 47</v>
      </c>
      <c r="O138" s="2">
        <v>45930</v>
      </c>
      <c r="P138" s="21">
        <f t="shared" si="5"/>
        <v>0</v>
      </c>
    </row>
    <row r="139" spans="1:17" x14ac:dyDescent="0.25">
      <c r="A139">
        <v>2024</v>
      </c>
      <c r="B139" t="s">
        <v>14</v>
      </c>
      <c r="C139" t="s">
        <v>36</v>
      </c>
      <c r="D139" t="s">
        <v>21</v>
      </c>
      <c r="E139" s="3">
        <v>1</v>
      </c>
      <c r="F139" t="s">
        <v>35</v>
      </c>
      <c r="H139">
        <f>SUM($E137:$E139)</f>
        <v>47</v>
      </c>
      <c r="I139" s="22">
        <f>IFERROR(E137/(E137+E139),"")</f>
        <v>0.97872340425531912</v>
      </c>
      <c r="J139" s="22">
        <f>IFERROR((E137+E138)/(H137),0)</f>
        <v>0.97872340425531912</v>
      </c>
      <c r="K139" s="21">
        <v>0.9</v>
      </c>
      <c r="L139" t="s">
        <v>18</v>
      </c>
      <c r="M139" s="3" t="str">
        <f>IF(L137="Y",IF(AND(E137=0,E138=0,E139=0),"N/A",
IF(AND(E137=0,E138&gt;0,E139=0),"Currently Meeting, Pending",
IF(AND(E137&gt;0,E138&gt;0,I137+0.005&gt;=K137),"Currently Meeting, Pending",
IF(AND(E137&gt;0,E138&gt;=0,E139&gt;=0,I139+0.005&gt;=K139),"Will Meet Goal",
IF(AND(E137&gt;=0,E138=0,E139&gt;0,J139&lt;K139),"Will Not Meet Goal",
IF(AND(E137&gt;=0,E138&gt;0,E139&gt;0,I138&lt;K138),"Currently Not Meeting, Pending",
"ERROR")))))),
IF(AND(E137=0,E138=0,E139=0),"N/A",
IF(AND(E137=0,E138&gt;0,E139=0),"Goal Met",
IF(AND(E137&gt;0,E138&gt;0,I137+0.005&gt;=K137),"Goal Met",
IF(AND(E137&gt;0,E138&gt;=0,E139&gt;=0,I139+0.005&gt;=K139),"Goal Met",
IF(AND(E137&gt;=0,E138=0,E139&gt;0,I139&lt;K139),"Goal Not Met",
IF(AND(E137&gt;=0,E138&gt;0,E139&gt;0,I138&lt;K138),"Goal Not Met","ERROR")
))))))</f>
        <v>Goal Met</v>
      </c>
      <c r="N139" s="25" t="str">
        <f>IF(L137="Y", E137+E139 &amp; " of " &amp; H137,E137 &amp; " of " &amp; H137)</f>
        <v>46 of 47</v>
      </c>
      <c r="O139" s="2">
        <v>45930</v>
      </c>
      <c r="P139" s="21">
        <f t="shared" si="5"/>
        <v>2.1276595744680851E-2</v>
      </c>
    </row>
    <row r="140" spans="1:17" x14ac:dyDescent="0.25">
      <c r="A140">
        <v>2024</v>
      </c>
      <c r="B140" t="s">
        <v>14</v>
      </c>
      <c r="C140" t="s">
        <v>37</v>
      </c>
      <c r="D140" t="s">
        <v>16</v>
      </c>
      <c r="E140" s="3">
        <v>86</v>
      </c>
      <c r="F140" t="s">
        <v>27</v>
      </c>
      <c r="H140">
        <f>SUM($E140:$E142)</f>
        <v>90</v>
      </c>
      <c r="I140" s="22">
        <f>IFERROR(E140/(E140+E142),"")</f>
        <v>0.9555555555555556</v>
      </c>
      <c r="J140" s="22">
        <f>IFERROR((E140+E141)/(H140),0)</f>
        <v>0.9555555555555556</v>
      </c>
      <c r="K140" s="21">
        <v>0.9</v>
      </c>
      <c r="L140" t="s">
        <v>18</v>
      </c>
      <c r="M140" s="3" t="str">
        <f>IF(L140="Y",IF(AND(E140=0,E141=0,E142=0),"N/A",
IF(AND(E140=0,E141&gt;0,E142=0),"Currently Meeting, Pending",
IF(AND(E140&gt;0,E141&gt;0,I140+0.005&gt;=K140),"Currently Meeting, Pending",
IF(AND(E140&gt;0,E141&gt;=0,E142&gt;=0,I142+0.005&gt;=K142),"Will Meet Goal",
IF(AND(E140&gt;=0,E141=0,E142&gt;0,J142&lt;K142),"Will Not Meet Goal",
IF(AND(E140&gt;=0,E141&gt;0,E142&gt;0,I141&lt;K141),"Currently Not Meeting, Pending",
"ERROR")))))),
IF(AND(E140=0,E141=0,E142=0),"N/A",
IF(AND(E140=0,E141&gt;0,E142=0),"Goal Met",
IF(AND(E140&gt;0,E141&gt;0,I140+0.005&gt;=K140),"Goal Met",
IF(AND(E140&gt;0,E141&gt;=0,E142&gt;=0,I142+0.005&gt;=K142),"Goal Met",
IF(AND(E140&gt;=0,E141=0,E142&gt;0,I142&lt;K142),"Goal Not Met",
IF(AND(E140&gt;=0,E141&gt;0,E142&gt;0,I141&lt;K141),"Goal Not Met","ERROR")
))))))</f>
        <v>Goal Met</v>
      </c>
      <c r="N140" s="25" t="str">
        <f>IF(L140="Y", E140+E142 &amp; " of " &amp; H140,E140 &amp; " of " &amp; H140)</f>
        <v>86 of 90</v>
      </c>
      <c r="O140" s="2">
        <v>45930</v>
      </c>
      <c r="P140" s="21">
        <f t="shared" si="5"/>
        <v>0.9555555555555556</v>
      </c>
    </row>
    <row r="141" spans="1:17" x14ac:dyDescent="0.25">
      <c r="A141">
        <v>2024</v>
      </c>
      <c r="B141" t="s">
        <v>14</v>
      </c>
      <c r="C141" t="s">
        <v>37</v>
      </c>
      <c r="D141" t="s">
        <v>20</v>
      </c>
      <c r="E141" s="3">
        <v>0</v>
      </c>
      <c r="F141" t="s">
        <v>27</v>
      </c>
      <c r="H141">
        <f>SUM($E140:$E142)</f>
        <v>90</v>
      </c>
      <c r="I141" s="22">
        <f>IFERROR(E140/(E140+E142),"")</f>
        <v>0.9555555555555556</v>
      </c>
      <c r="J141" s="22">
        <f>IFERROR((E140+E141)/(H140),0)</f>
        <v>0.9555555555555556</v>
      </c>
      <c r="K141" s="21">
        <v>0.9</v>
      </c>
      <c r="L141" t="s">
        <v>18</v>
      </c>
      <c r="M141" s="3" t="str">
        <f>IF(L140="Y",IF(AND(E140=0,E141=0,E142=0),"N/A",
IF(AND(E140=0,E141&gt;0,E142=0),"Currently Meeting, Pending",
IF(AND(E140&gt;0,E141&gt;0,I140+0.005&gt;=K140),"Currently Meeting, Pending",
IF(AND(E140&gt;0,E141&gt;=0,E142&gt;=0,I142+0.005&gt;=K142),"Will Meet Goal",
IF(AND(E140&gt;=0,E141=0,E142&gt;0,J142&lt;K142),"Will Not Meet Goal",
IF(AND(E140&gt;=0,E141&gt;0,E142&gt;0,I141&lt;K141),"Currently Not Meeting, Pending",
"ERROR")))))),
IF(AND(E140=0,E141=0,E142=0),"N/A",
IF(AND(E140=0,E141&gt;0,E142=0),"Goal Met",
IF(AND(E140&gt;0,E141&gt;0,I140+0.005&gt;=K140),"Goal Met",
IF(AND(E140&gt;0,E141&gt;=0,E142&gt;=0,I142+0.005&gt;=K142),"Goal Met",
IF(AND(E140&gt;=0,E141=0,E142&gt;0,I142&lt;K142),"Goal Not Met",
IF(AND(E140&gt;=0,E141&gt;0,E142&gt;0,I141&lt;K141),"Goal Not Met","ERROR")
))))))</f>
        <v>Goal Met</v>
      </c>
      <c r="N141" s="25" t="str">
        <f>IF(L140="Y", E140+E142 &amp; " of " &amp; H140,E140 &amp; " of " &amp; H140)</f>
        <v>86 of 90</v>
      </c>
      <c r="O141" s="2">
        <v>45930</v>
      </c>
      <c r="P141" s="21">
        <f t="shared" si="5"/>
        <v>0</v>
      </c>
    </row>
    <row r="142" spans="1:17" x14ac:dyDescent="0.25">
      <c r="A142">
        <v>2024</v>
      </c>
      <c r="B142" t="s">
        <v>14</v>
      </c>
      <c r="C142" t="s">
        <v>37</v>
      </c>
      <c r="D142" t="s">
        <v>21</v>
      </c>
      <c r="E142" s="3">
        <v>4</v>
      </c>
      <c r="F142" t="s">
        <v>27</v>
      </c>
      <c r="H142">
        <f>SUM($E140:$E142)</f>
        <v>90</v>
      </c>
      <c r="I142" s="22">
        <f>IFERROR(E140/(E140+E142),"")</f>
        <v>0.9555555555555556</v>
      </c>
      <c r="J142" s="22">
        <f>IFERROR((E140+E141)/(H140),0)</f>
        <v>0.9555555555555556</v>
      </c>
      <c r="K142" s="21">
        <v>0.9</v>
      </c>
      <c r="L142" t="s">
        <v>18</v>
      </c>
      <c r="M142" s="3" t="str">
        <f>IF(L140="Y",IF(AND(E140=0,E141=0,E142=0),"N/A",
IF(AND(E140=0,E141&gt;0,E142=0),"Currently Meeting, Pending",
IF(AND(E140&gt;0,E141&gt;0,I140+0.005&gt;=K140),"Currently Meeting, Pending",
IF(AND(E140&gt;0,E141&gt;=0,E142&gt;=0,I142+0.005&gt;=K142),"Will Meet Goal",
IF(AND(E140&gt;=0,E141=0,E142&gt;0,J142&lt;K142),"Will Not Meet Goal",
IF(AND(E140&gt;=0,E141&gt;0,E142&gt;0,I141&lt;K141),"Currently Not Meeting, Pending",
"ERROR")))))),
IF(AND(E140=0,E141=0,E142=0),"N/A",
IF(AND(E140=0,E141&gt;0,E142=0),"Goal Met",
IF(AND(E140&gt;0,E141&gt;0,I140+0.005&gt;=K140),"Goal Met",
IF(AND(E140&gt;0,E141&gt;=0,E142&gt;=0,I142+0.005&gt;=K142),"Goal Met",
IF(AND(E140&gt;=0,E141=0,E142&gt;0,I142&lt;K142),"Goal Not Met",
IF(AND(E140&gt;=0,E141&gt;0,E142&gt;0,I141&lt;K141),"Goal Not Met","ERROR")
))))))</f>
        <v>Goal Met</v>
      </c>
      <c r="N142" s="25" t="str">
        <f>IF(L140="Y", E140+E142 &amp; " of " &amp; H140,E140 &amp; " of " &amp; H140)</f>
        <v>86 of 90</v>
      </c>
      <c r="O142" s="2">
        <v>45930</v>
      </c>
      <c r="P142" s="21">
        <f t="shared" si="5"/>
        <v>4.4444444444444446E-2</v>
      </c>
    </row>
    <row r="143" spans="1:17" x14ac:dyDescent="0.25">
      <c r="A143">
        <v>2024</v>
      </c>
      <c r="B143" t="s">
        <v>14</v>
      </c>
      <c r="C143" t="s">
        <v>38</v>
      </c>
      <c r="D143" t="s">
        <v>16</v>
      </c>
      <c r="E143" s="3">
        <v>197</v>
      </c>
      <c r="F143" t="s">
        <v>35</v>
      </c>
      <c r="H143">
        <f>SUM($E143:$E145)</f>
        <v>207</v>
      </c>
      <c r="I143" s="22">
        <f>IFERROR(E143/(E143+E145),"")</f>
        <v>0.95169082125603865</v>
      </c>
      <c r="J143" s="22">
        <f>IFERROR((E143+E144)/(H143),0)</f>
        <v>0.95169082125603865</v>
      </c>
      <c r="K143" s="21">
        <v>0.9</v>
      </c>
      <c r="L143" t="s">
        <v>18</v>
      </c>
      <c r="M143" s="3" t="str">
        <f>IF(L143="Y",IF(AND(E143=0,E144=0,E145=0),"N/A",
IF(AND(E143=0,E144&gt;0,E145=0),"Currently Meeting, Pending",
IF(AND(E143&gt;0,E144&gt;0,I143+0.005&gt;=K143),"Currently Meeting, Pending",
IF(AND(E143&gt;0,E144&gt;=0,E145&gt;=0,I145+0.005&gt;=K145),"Will Meet Goal",
IF(AND(E143&gt;=0,E144=0,E145&gt;0,J145&lt;K145),"Will Not Meet Goal",
IF(AND(E143&gt;=0,E144&gt;0,E145&gt;0,I144&lt;K144),"Currently Not Meeting, Pending",
"ERROR")))))),
IF(AND(E143=0,E144=0,E145=0),"N/A",
IF(AND(E143=0,E144&gt;0,E145=0),"Goal Met",
IF(AND(E143&gt;0,E144&gt;0,I143+0.005&gt;=K143),"Goal Met",
IF(AND(E143&gt;0,E144&gt;=0,E145&gt;=0,I145+0.005&gt;=K145),"Goal Met",
IF(AND(E143&gt;=0,E144=0,E145&gt;0,I145&lt;K145),"Goal Not Met",
IF(AND(E143&gt;=0,E144&gt;0,E145&gt;0,I144&lt;K144),"Goal Not Met","ERROR")
))))))</f>
        <v>Goal Met</v>
      </c>
      <c r="N143" s="25" t="str">
        <f>IF(L143="Y", E143+E145 &amp; " of " &amp; H143,E143 &amp; " of " &amp; H143)</f>
        <v>197 of 207</v>
      </c>
      <c r="O143" s="2">
        <v>45930</v>
      </c>
      <c r="P143" s="21">
        <f t="shared" si="5"/>
        <v>0.95169082125603865</v>
      </c>
    </row>
    <row r="144" spans="1:17" x14ac:dyDescent="0.25">
      <c r="A144">
        <v>2024</v>
      </c>
      <c r="B144" t="s">
        <v>14</v>
      </c>
      <c r="C144" t="s">
        <v>38</v>
      </c>
      <c r="D144" t="s">
        <v>20</v>
      </c>
      <c r="E144" s="3">
        <v>0</v>
      </c>
      <c r="F144" t="s">
        <v>35</v>
      </c>
      <c r="H144">
        <f>H143</f>
        <v>207</v>
      </c>
      <c r="I144" s="22">
        <f>IFERROR(E143/(E143+E145),"")</f>
        <v>0.95169082125603865</v>
      </c>
      <c r="J144" s="22">
        <f>IFERROR((E143+E144)/(H143),0)</f>
        <v>0.95169082125603865</v>
      </c>
      <c r="K144" s="21">
        <v>0.9</v>
      </c>
      <c r="L144" t="s">
        <v>18</v>
      </c>
      <c r="M144" s="3" t="str">
        <f>IF(L143="Y",IF(AND(E143=0,E144=0,E145=0),"N/A",
IF(AND(E143=0,E144&gt;0,E145=0),"Currently Meeting, Pending",
IF(AND(E143&gt;0,E144&gt;0,I143+0.005&gt;=K143),"Currently Meeting, Pending",
IF(AND(E143&gt;0,E144&gt;=0,E145&gt;=0,I145+0.005&gt;=K145),"Will Meet Goal",
IF(AND(E143&gt;=0,E144=0,E145&gt;0,J145&lt;K145),"Will Not Meet Goal",
IF(AND(E143&gt;=0,E144&gt;0,E145&gt;0,I144&lt;K144),"Currently Not Meeting, Pending",
"ERROR")))))),
IF(AND(E143=0,E144=0,E145=0),"N/A",
IF(AND(E143=0,E144&gt;0,E145=0),"Goal Met",
IF(AND(E143&gt;0,E144&gt;0,I143+0.005&gt;=K143),"Goal Met",
IF(AND(E143&gt;0,E144&gt;=0,E145&gt;=0,I145+0.005&gt;=K145),"Goal Met",
IF(AND(E143&gt;=0,E144=0,E145&gt;0,I145&lt;K145),"Goal Not Met",
IF(AND(E143&gt;=0,E144&gt;0,E145&gt;0,I144&lt;K144),"Goal Not Met","ERROR")
))))))</f>
        <v>Goal Met</v>
      </c>
      <c r="N144" s="25" t="str">
        <f>IF(L143="Y", E143+E145 &amp; " of " &amp; H143,E143 &amp; " of " &amp; H143)</f>
        <v>197 of 207</v>
      </c>
      <c r="O144" s="2">
        <v>45930</v>
      </c>
      <c r="P144" s="21">
        <f t="shared" si="5"/>
        <v>0</v>
      </c>
    </row>
    <row r="145" spans="1:16" x14ac:dyDescent="0.25">
      <c r="A145">
        <v>2024</v>
      </c>
      <c r="B145" t="s">
        <v>14</v>
      </c>
      <c r="C145" t="s">
        <v>38</v>
      </c>
      <c r="D145" t="s">
        <v>21</v>
      </c>
      <c r="E145" s="3">
        <v>10</v>
      </c>
      <c r="F145" t="s">
        <v>35</v>
      </c>
      <c r="H145">
        <f>H143</f>
        <v>207</v>
      </c>
      <c r="I145" s="22">
        <f>IFERROR(E143/(E143+E145),"")</f>
        <v>0.95169082125603865</v>
      </c>
      <c r="J145" s="22">
        <f>IFERROR((E143+E144)/(H143),0)</f>
        <v>0.95169082125603865</v>
      </c>
      <c r="K145" s="21">
        <v>0.9</v>
      </c>
      <c r="L145" t="s">
        <v>18</v>
      </c>
      <c r="M145" s="3" t="str">
        <f>IF(L143="Y",IF(AND(E143=0,E144=0,E145=0),"N/A",
IF(AND(E143=0,E144&gt;0,E145=0),"Currently Meeting, Pending",
IF(AND(E143&gt;0,E144&gt;0,I143+0.005&gt;=K143),"Currently Meeting, Pending",
IF(AND(E143&gt;0,E144&gt;=0,E145&gt;=0,I145+0.005&gt;=K145),"Will Meet Goal",
IF(AND(E143&gt;=0,E144=0,E145&gt;0,J145&lt;K145),"Will Not Meet Goal",
IF(AND(E143&gt;=0,E144&gt;0,E145&gt;0,I144&lt;K144),"Currently Not Meeting, Pending",
"ERROR")))))),
IF(AND(E143=0,E144=0,E145=0),"N/A",
IF(AND(E143=0,E144&gt;0,E145=0),"Goal Met",
IF(AND(E143&gt;0,E144&gt;0,I143+0.005&gt;=K143),"Goal Met",
IF(AND(E143&gt;0,E144&gt;=0,E145&gt;=0,I145+0.005&gt;=K145),"Goal Met",
IF(AND(E143&gt;=0,E144=0,E145&gt;0,I145&lt;K145),"Goal Not Met",
IF(AND(E143&gt;=0,E144&gt;0,E145&gt;0,I144&lt;K144),"Goal Not Met","ERROR")
))))))</f>
        <v>Goal Met</v>
      </c>
      <c r="N145" s="25" t="str">
        <f>IF(L143="Y", E143+E145 &amp; " of " &amp; H143,E143 &amp; " of " &amp; H143)</f>
        <v>197 of 207</v>
      </c>
      <c r="O145" s="2">
        <v>45930</v>
      </c>
      <c r="P145" s="21">
        <f t="shared" si="5"/>
        <v>4.8309178743961352E-2</v>
      </c>
    </row>
    <row r="146" spans="1:16" x14ac:dyDescent="0.25">
      <c r="A146">
        <v>2025</v>
      </c>
      <c r="B146" t="s">
        <v>14</v>
      </c>
      <c r="C146" t="s">
        <v>39</v>
      </c>
      <c r="D146" t="s">
        <v>16</v>
      </c>
      <c r="E146">
        <v>7</v>
      </c>
      <c r="F146" t="s">
        <v>17</v>
      </c>
      <c r="G146" s="23" t="s">
        <v>49</v>
      </c>
      <c r="H146">
        <v>8</v>
      </c>
      <c r="I146" s="24">
        <v>0.875</v>
      </c>
      <c r="J146" s="24">
        <v>0.875</v>
      </c>
      <c r="K146" s="24">
        <v>0.9</v>
      </c>
      <c r="L146" t="s">
        <v>40</v>
      </c>
      <c r="M146" t="s">
        <v>41</v>
      </c>
      <c r="N146" s="25" t="str">
        <f>IF(L146="Y", E146+E148 &amp; " of " &amp; H146,E146 &amp; " of " &amp; H146)</f>
        <v>8 of 8</v>
      </c>
      <c r="O146" s="2">
        <v>46203</v>
      </c>
      <c r="P146" s="24">
        <v>0.875</v>
      </c>
    </row>
    <row r="147" spans="1:16" x14ac:dyDescent="0.25">
      <c r="A147">
        <v>2025</v>
      </c>
      <c r="B147" t="s">
        <v>14</v>
      </c>
      <c r="C147" t="s">
        <v>39</v>
      </c>
      <c r="D147" t="s">
        <v>20</v>
      </c>
      <c r="E147">
        <v>0</v>
      </c>
      <c r="F147" t="s">
        <v>17</v>
      </c>
      <c r="G147" s="23" t="s">
        <v>49</v>
      </c>
      <c r="H147">
        <v>8</v>
      </c>
      <c r="I147" s="24">
        <v>0.875</v>
      </c>
      <c r="J147" s="24">
        <v>0.875</v>
      </c>
      <c r="K147" s="24">
        <v>0.9</v>
      </c>
      <c r="L147" t="s">
        <v>40</v>
      </c>
      <c r="M147" t="s">
        <v>41</v>
      </c>
      <c r="N147" s="25" t="str">
        <f>IF(L146="Y", E146+E148 &amp; " of " &amp; H146,E146 &amp; " of " &amp; H146)</f>
        <v>8 of 8</v>
      </c>
      <c r="O147" s="2">
        <v>46203</v>
      </c>
      <c r="P147" s="24">
        <v>0</v>
      </c>
    </row>
    <row r="148" spans="1:16" x14ac:dyDescent="0.25">
      <c r="A148">
        <v>2025</v>
      </c>
      <c r="B148" t="s">
        <v>14</v>
      </c>
      <c r="C148" t="s">
        <v>39</v>
      </c>
      <c r="D148" t="s">
        <v>21</v>
      </c>
      <c r="E148">
        <v>1</v>
      </c>
      <c r="F148" t="s">
        <v>17</v>
      </c>
      <c r="G148" s="23" t="s">
        <v>49</v>
      </c>
      <c r="H148">
        <v>8</v>
      </c>
      <c r="I148" s="24">
        <v>0.875</v>
      </c>
      <c r="J148" s="24">
        <v>0.875</v>
      </c>
      <c r="K148" s="24">
        <v>0.9</v>
      </c>
      <c r="L148" t="s">
        <v>40</v>
      </c>
      <c r="M148" t="s">
        <v>41</v>
      </c>
      <c r="N148" s="25" t="str">
        <f>IF(L146="Y", E146+E148 &amp; " of " &amp; H146,E146 &amp; " of " &amp; H146)</f>
        <v>8 of 8</v>
      </c>
      <c r="O148" s="2">
        <v>46203</v>
      </c>
      <c r="P148" s="24">
        <v>0.125</v>
      </c>
    </row>
    <row r="149" spans="1:16" x14ac:dyDescent="0.25">
      <c r="A149">
        <v>2025</v>
      </c>
      <c r="B149" t="s">
        <v>14</v>
      </c>
      <c r="C149" t="s">
        <v>15</v>
      </c>
      <c r="D149" t="s">
        <v>16</v>
      </c>
      <c r="E149">
        <v>55</v>
      </c>
      <c r="F149" t="s">
        <v>17</v>
      </c>
      <c r="G149" s="23" t="s">
        <v>49</v>
      </c>
      <c r="H149">
        <v>57</v>
      </c>
      <c r="I149" s="24">
        <v>0.96491228070175439</v>
      </c>
      <c r="J149" s="24">
        <v>0.96491228070175439</v>
      </c>
      <c r="K149" s="24">
        <v>0.9</v>
      </c>
      <c r="L149" t="s">
        <v>40</v>
      </c>
      <c r="M149" t="s">
        <v>42</v>
      </c>
      <c r="N149" s="25" t="str">
        <f>IF(L149="Y", E149+E151 &amp; " of " &amp; H149,E149 &amp; " of " &amp; H149)</f>
        <v>57 of 57</v>
      </c>
      <c r="O149" s="2">
        <v>46203</v>
      </c>
      <c r="P149" s="24">
        <v>0.96491228070175439</v>
      </c>
    </row>
    <row r="150" spans="1:16" x14ac:dyDescent="0.25">
      <c r="A150">
        <v>2025</v>
      </c>
      <c r="B150" t="s">
        <v>14</v>
      </c>
      <c r="C150" t="s">
        <v>15</v>
      </c>
      <c r="D150" t="s">
        <v>20</v>
      </c>
      <c r="E150">
        <v>0</v>
      </c>
      <c r="F150" t="s">
        <v>17</v>
      </c>
      <c r="G150" s="23" t="s">
        <v>49</v>
      </c>
      <c r="H150">
        <v>57</v>
      </c>
      <c r="I150" s="24">
        <v>0.96491228070175439</v>
      </c>
      <c r="J150" s="24">
        <v>0.96491228070175439</v>
      </c>
      <c r="K150" s="24">
        <v>0.9</v>
      </c>
      <c r="L150" t="s">
        <v>40</v>
      </c>
      <c r="M150" t="s">
        <v>42</v>
      </c>
      <c r="N150" s="25" t="str">
        <f>IF(L149="Y", E149+E151 &amp; " of " &amp; H149,E149 &amp; " of " &amp; H149)</f>
        <v>57 of 57</v>
      </c>
      <c r="O150" s="2">
        <v>46203</v>
      </c>
      <c r="P150" s="24">
        <v>0</v>
      </c>
    </row>
    <row r="151" spans="1:16" x14ac:dyDescent="0.25">
      <c r="A151">
        <v>2025</v>
      </c>
      <c r="B151" t="s">
        <v>14</v>
      </c>
      <c r="C151" t="s">
        <v>15</v>
      </c>
      <c r="D151" t="s">
        <v>21</v>
      </c>
      <c r="E151">
        <v>2</v>
      </c>
      <c r="F151" t="s">
        <v>17</v>
      </c>
      <c r="G151" s="23" t="s">
        <v>49</v>
      </c>
      <c r="H151">
        <v>57</v>
      </c>
      <c r="I151" s="24">
        <v>0.96491228070175439</v>
      </c>
      <c r="J151" s="24">
        <v>0.96491228070175439</v>
      </c>
      <c r="K151" s="24">
        <v>0.9</v>
      </c>
      <c r="L151" t="s">
        <v>40</v>
      </c>
      <c r="M151" t="s">
        <v>42</v>
      </c>
      <c r="N151" s="25" t="str">
        <f>IF(L149="Y", E149+E151 &amp; " of " &amp; H149,E149 &amp; " of " &amp; H149)</f>
        <v>57 of 57</v>
      </c>
      <c r="O151" s="2">
        <v>46203</v>
      </c>
      <c r="P151" s="24">
        <v>3.5087719298245612E-2</v>
      </c>
    </row>
    <row r="152" spans="1:16" x14ac:dyDescent="0.25">
      <c r="A152">
        <v>2025</v>
      </c>
      <c r="B152" t="s">
        <v>14</v>
      </c>
      <c r="C152" t="s">
        <v>22</v>
      </c>
      <c r="D152" t="s">
        <v>16</v>
      </c>
      <c r="E152">
        <v>3</v>
      </c>
      <c r="F152" t="s">
        <v>54</v>
      </c>
      <c r="G152" s="23"/>
      <c r="H152">
        <v>3</v>
      </c>
      <c r="I152" s="24">
        <v>1</v>
      </c>
      <c r="J152" s="24">
        <v>1</v>
      </c>
      <c r="K152" s="24">
        <v>0.9</v>
      </c>
      <c r="L152" t="s">
        <v>40</v>
      </c>
      <c r="M152" t="s">
        <v>42</v>
      </c>
      <c r="N152" t="s">
        <v>73</v>
      </c>
      <c r="O152" s="2">
        <v>46203</v>
      </c>
      <c r="P152" s="24">
        <v>1</v>
      </c>
    </row>
    <row r="153" spans="1:16" x14ac:dyDescent="0.25">
      <c r="A153">
        <v>2025</v>
      </c>
      <c r="B153" t="s">
        <v>14</v>
      </c>
      <c r="C153" t="s">
        <v>22</v>
      </c>
      <c r="D153" t="s">
        <v>20</v>
      </c>
      <c r="E153">
        <v>0</v>
      </c>
      <c r="F153" t="s">
        <v>54</v>
      </c>
      <c r="G153" s="23"/>
      <c r="H153">
        <v>3</v>
      </c>
      <c r="I153" s="24">
        <v>1</v>
      </c>
      <c r="J153" s="24">
        <v>1</v>
      </c>
      <c r="K153" s="24">
        <v>0.9</v>
      </c>
      <c r="L153" t="s">
        <v>40</v>
      </c>
      <c r="M153" t="s">
        <v>42</v>
      </c>
      <c r="N153" t="s">
        <v>73</v>
      </c>
      <c r="O153" s="2">
        <v>46203</v>
      </c>
      <c r="P153" s="24">
        <v>0</v>
      </c>
    </row>
    <row r="154" spans="1:16" x14ac:dyDescent="0.25">
      <c r="A154">
        <v>2025</v>
      </c>
      <c r="B154" t="s">
        <v>14</v>
      </c>
      <c r="C154" t="s">
        <v>22</v>
      </c>
      <c r="D154" t="s">
        <v>21</v>
      </c>
      <c r="E154">
        <v>0</v>
      </c>
      <c r="F154" t="s">
        <v>54</v>
      </c>
      <c r="G154" s="23"/>
      <c r="H154">
        <v>3</v>
      </c>
      <c r="I154" s="24">
        <v>1</v>
      </c>
      <c r="J154" s="24">
        <v>1</v>
      </c>
      <c r="K154" s="24">
        <v>0.9</v>
      </c>
      <c r="L154" t="s">
        <v>40</v>
      </c>
      <c r="M154" t="s">
        <v>42</v>
      </c>
      <c r="N154" t="s">
        <v>73</v>
      </c>
      <c r="O154" s="2">
        <v>46203</v>
      </c>
      <c r="P154" s="24">
        <v>0</v>
      </c>
    </row>
    <row r="155" spans="1:16" x14ac:dyDescent="0.25">
      <c r="A155">
        <v>2025</v>
      </c>
      <c r="B155" t="s">
        <v>14</v>
      </c>
      <c r="C155" t="s">
        <v>24</v>
      </c>
      <c r="D155" t="s">
        <v>16</v>
      </c>
      <c r="E155">
        <v>6</v>
      </c>
      <c r="F155" t="s">
        <v>54</v>
      </c>
      <c r="G155" s="23"/>
      <c r="H155">
        <v>6</v>
      </c>
      <c r="I155" s="24">
        <v>1</v>
      </c>
      <c r="J155" s="24">
        <v>1</v>
      </c>
      <c r="K155" s="24">
        <v>0.9</v>
      </c>
      <c r="L155" t="s">
        <v>40</v>
      </c>
      <c r="M155" t="s">
        <v>42</v>
      </c>
      <c r="N155" t="s">
        <v>55</v>
      </c>
      <c r="O155" s="2">
        <v>46203</v>
      </c>
      <c r="P155" s="24">
        <v>1</v>
      </c>
    </row>
    <row r="156" spans="1:16" x14ac:dyDescent="0.25">
      <c r="A156">
        <v>2025</v>
      </c>
      <c r="B156" t="s">
        <v>14</v>
      </c>
      <c r="C156" t="s">
        <v>24</v>
      </c>
      <c r="D156" t="s">
        <v>20</v>
      </c>
      <c r="E156">
        <v>0</v>
      </c>
      <c r="F156" t="s">
        <v>54</v>
      </c>
      <c r="G156" s="23"/>
      <c r="H156">
        <v>6</v>
      </c>
      <c r="I156" s="24">
        <v>1</v>
      </c>
      <c r="J156" s="24">
        <v>1</v>
      </c>
      <c r="K156" s="24">
        <v>0.9</v>
      </c>
      <c r="L156" t="s">
        <v>40</v>
      </c>
      <c r="M156" t="s">
        <v>42</v>
      </c>
      <c r="N156" t="s">
        <v>55</v>
      </c>
      <c r="O156" s="2">
        <v>46203</v>
      </c>
      <c r="P156" s="24">
        <v>0</v>
      </c>
    </row>
    <row r="157" spans="1:16" x14ac:dyDescent="0.25">
      <c r="A157">
        <v>2025</v>
      </c>
      <c r="B157" t="s">
        <v>14</v>
      </c>
      <c r="C157" t="s">
        <v>24</v>
      </c>
      <c r="D157" t="s">
        <v>21</v>
      </c>
      <c r="E157">
        <v>0</v>
      </c>
      <c r="F157" t="s">
        <v>54</v>
      </c>
      <c r="G157" s="23"/>
      <c r="H157">
        <v>6</v>
      </c>
      <c r="I157" s="24">
        <v>1</v>
      </c>
      <c r="J157" s="24">
        <v>1</v>
      </c>
      <c r="K157" s="24">
        <v>0.9</v>
      </c>
      <c r="L157" t="s">
        <v>40</v>
      </c>
      <c r="M157" t="s">
        <v>42</v>
      </c>
      <c r="N157" t="s">
        <v>55</v>
      </c>
      <c r="O157" s="2">
        <v>46203</v>
      </c>
      <c r="P157" s="24">
        <v>0</v>
      </c>
    </row>
    <row r="158" spans="1:16" x14ac:dyDescent="0.25">
      <c r="A158">
        <v>2025</v>
      </c>
      <c r="B158" t="s">
        <v>14</v>
      </c>
      <c r="C158" t="s">
        <v>26</v>
      </c>
      <c r="D158" t="s">
        <v>16</v>
      </c>
      <c r="E158">
        <v>4</v>
      </c>
      <c r="F158" t="s">
        <v>43</v>
      </c>
      <c r="G158" s="23"/>
      <c r="H158">
        <v>5</v>
      </c>
      <c r="I158" s="24">
        <v>0.8</v>
      </c>
      <c r="J158" s="24">
        <v>0.8</v>
      </c>
      <c r="K158" s="24">
        <v>0.9</v>
      </c>
      <c r="L158" t="s">
        <v>40</v>
      </c>
      <c r="M158" t="s">
        <v>41</v>
      </c>
      <c r="N158" t="s">
        <v>74</v>
      </c>
      <c r="O158" s="2">
        <v>46203</v>
      </c>
      <c r="P158" s="24">
        <v>0.8</v>
      </c>
    </row>
    <row r="159" spans="1:16" x14ac:dyDescent="0.25">
      <c r="A159">
        <v>2025</v>
      </c>
      <c r="B159" t="s">
        <v>14</v>
      </c>
      <c r="C159" t="s">
        <v>26</v>
      </c>
      <c r="D159" t="s">
        <v>20</v>
      </c>
      <c r="E159">
        <v>0</v>
      </c>
      <c r="F159" t="s">
        <v>43</v>
      </c>
      <c r="G159" s="23"/>
      <c r="H159">
        <v>5</v>
      </c>
      <c r="I159" s="24">
        <v>0.8</v>
      </c>
      <c r="J159" s="24">
        <v>0.8</v>
      </c>
      <c r="K159" s="24">
        <v>0.9</v>
      </c>
      <c r="L159" t="s">
        <v>40</v>
      </c>
      <c r="M159" t="s">
        <v>41</v>
      </c>
      <c r="N159" t="s">
        <v>74</v>
      </c>
      <c r="O159" s="2">
        <v>46203</v>
      </c>
      <c r="P159" s="24">
        <v>0</v>
      </c>
    </row>
    <row r="160" spans="1:16" x14ac:dyDescent="0.25">
      <c r="A160">
        <v>2025</v>
      </c>
      <c r="B160" t="s">
        <v>14</v>
      </c>
      <c r="C160" t="s">
        <v>26</v>
      </c>
      <c r="D160" t="s">
        <v>21</v>
      </c>
      <c r="E160">
        <v>1</v>
      </c>
      <c r="F160" t="s">
        <v>43</v>
      </c>
      <c r="G160" s="23"/>
      <c r="H160">
        <v>5</v>
      </c>
      <c r="I160" s="24">
        <v>0.8</v>
      </c>
      <c r="J160" s="24">
        <v>0.8</v>
      </c>
      <c r="K160" s="24">
        <v>0.9</v>
      </c>
      <c r="L160" t="s">
        <v>40</v>
      </c>
      <c r="M160" t="s">
        <v>41</v>
      </c>
      <c r="N160" t="s">
        <v>74</v>
      </c>
      <c r="O160" s="2">
        <v>46203</v>
      </c>
      <c r="P160" s="24">
        <v>0.2</v>
      </c>
    </row>
    <row r="161" spans="1:16" x14ac:dyDescent="0.25">
      <c r="A161">
        <v>2025</v>
      </c>
      <c r="B161" t="s">
        <v>14</v>
      </c>
      <c r="C161" t="s">
        <v>28</v>
      </c>
      <c r="D161" t="s">
        <v>16</v>
      </c>
      <c r="E161">
        <v>49</v>
      </c>
      <c r="F161" t="s">
        <v>43</v>
      </c>
      <c r="G161" s="23"/>
      <c r="H161">
        <v>51</v>
      </c>
      <c r="I161" s="24">
        <v>0.96078431372549022</v>
      </c>
      <c r="J161" s="24">
        <v>0.96078431372549022</v>
      </c>
      <c r="K161" s="24">
        <v>0.9</v>
      </c>
      <c r="L161" t="s">
        <v>40</v>
      </c>
      <c r="M161" t="s">
        <v>42</v>
      </c>
      <c r="N161" t="s">
        <v>79</v>
      </c>
      <c r="O161" s="2">
        <v>46203</v>
      </c>
      <c r="P161" s="24">
        <v>0.96078431372549022</v>
      </c>
    </row>
    <row r="162" spans="1:16" x14ac:dyDescent="0.25">
      <c r="A162">
        <v>2025</v>
      </c>
      <c r="B162" t="s">
        <v>14</v>
      </c>
      <c r="C162" t="s">
        <v>28</v>
      </c>
      <c r="D162" t="s">
        <v>20</v>
      </c>
      <c r="E162">
        <v>0</v>
      </c>
      <c r="F162" t="s">
        <v>43</v>
      </c>
      <c r="G162" s="23"/>
      <c r="H162">
        <v>51</v>
      </c>
      <c r="I162" s="24">
        <v>0.96078431372549022</v>
      </c>
      <c r="J162" s="24">
        <v>0.96078431372549022</v>
      </c>
      <c r="K162" s="24">
        <v>0.9</v>
      </c>
      <c r="L162" t="s">
        <v>40</v>
      </c>
      <c r="M162" t="s">
        <v>42</v>
      </c>
      <c r="N162" t="s">
        <v>79</v>
      </c>
      <c r="O162" s="2">
        <v>46203</v>
      </c>
      <c r="P162" s="24">
        <v>0</v>
      </c>
    </row>
    <row r="163" spans="1:16" x14ac:dyDescent="0.25">
      <c r="A163">
        <v>2025</v>
      </c>
      <c r="B163" t="s">
        <v>14</v>
      </c>
      <c r="C163" t="s">
        <v>28</v>
      </c>
      <c r="D163" t="s">
        <v>21</v>
      </c>
      <c r="E163">
        <v>2</v>
      </c>
      <c r="F163" t="s">
        <v>43</v>
      </c>
      <c r="G163" s="23"/>
      <c r="H163">
        <v>51</v>
      </c>
      <c r="I163" s="24">
        <v>0.96078431372549022</v>
      </c>
      <c r="J163" s="24">
        <v>0.96078431372549022</v>
      </c>
      <c r="K163" s="24">
        <v>0.9</v>
      </c>
      <c r="L163" t="s">
        <v>40</v>
      </c>
      <c r="M163" t="s">
        <v>42</v>
      </c>
      <c r="N163" t="s">
        <v>79</v>
      </c>
      <c r="O163" s="2">
        <v>46203</v>
      </c>
      <c r="P163" s="24">
        <v>3.9215686274509803E-2</v>
      </c>
    </row>
    <row r="164" spans="1:16" x14ac:dyDescent="0.25">
      <c r="A164">
        <v>2025</v>
      </c>
      <c r="B164" t="s">
        <v>14</v>
      </c>
      <c r="C164" t="s">
        <v>29</v>
      </c>
      <c r="D164" t="s">
        <v>16</v>
      </c>
      <c r="E164">
        <v>1907</v>
      </c>
      <c r="F164" t="s">
        <v>43</v>
      </c>
      <c r="G164" s="23"/>
      <c r="H164">
        <v>1948</v>
      </c>
      <c r="I164" s="24">
        <v>0.97895277207392195</v>
      </c>
      <c r="J164" s="24">
        <v>0.97895277207392195</v>
      </c>
      <c r="K164" s="24">
        <v>0.9</v>
      </c>
      <c r="L164" t="s">
        <v>40</v>
      </c>
      <c r="M164" t="s">
        <v>42</v>
      </c>
      <c r="N164" t="s">
        <v>78</v>
      </c>
      <c r="O164" s="2">
        <v>46203</v>
      </c>
      <c r="P164" s="24">
        <v>0.97895277207392195</v>
      </c>
    </row>
    <row r="165" spans="1:16" x14ac:dyDescent="0.25">
      <c r="A165">
        <v>2025</v>
      </c>
      <c r="B165" t="s">
        <v>14</v>
      </c>
      <c r="C165" t="s">
        <v>29</v>
      </c>
      <c r="D165" t="s">
        <v>20</v>
      </c>
      <c r="E165">
        <v>0</v>
      </c>
      <c r="F165" t="s">
        <v>43</v>
      </c>
      <c r="G165" s="23"/>
      <c r="H165">
        <v>1948</v>
      </c>
      <c r="I165" s="24">
        <v>0.97895277207392195</v>
      </c>
      <c r="J165" s="24">
        <v>0.97895277207392195</v>
      </c>
      <c r="K165" s="24">
        <v>0.9</v>
      </c>
      <c r="L165" t="s">
        <v>40</v>
      </c>
      <c r="M165" t="s">
        <v>42</v>
      </c>
      <c r="N165" t="s">
        <v>78</v>
      </c>
      <c r="O165" s="2">
        <v>46203</v>
      </c>
      <c r="P165" s="24">
        <v>0</v>
      </c>
    </row>
    <row r="166" spans="1:16" x14ac:dyDescent="0.25">
      <c r="A166">
        <v>2025</v>
      </c>
      <c r="B166" t="s">
        <v>14</v>
      </c>
      <c r="C166" t="s">
        <v>29</v>
      </c>
      <c r="D166" t="s">
        <v>21</v>
      </c>
      <c r="E166">
        <v>41</v>
      </c>
      <c r="F166" t="s">
        <v>43</v>
      </c>
      <c r="G166" s="23"/>
      <c r="H166">
        <v>1948</v>
      </c>
      <c r="I166" s="24">
        <v>0.97895277207392195</v>
      </c>
      <c r="J166" s="24">
        <v>0.97895277207392195</v>
      </c>
      <c r="K166" s="24">
        <v>0.9</v>
      </c>
      <c r="L166" t="s">
        <v>40</v>
      </c>
      <c r="M166" t="s">
        <v>42</v>
      </c>
      <c r="N166" t="s">
        <v>78</v>
      </c>
      <c r="O166" s="2">
        <v>46203</v>
      </c>
      <c r="P166" s="24">
        <v>2.1047227926078028E-2</v>
      </c>
    </row>
    <row r="167" spans="1:16" x14ac:dyDescent="0.25">
      <c r="A167">
        <v>2025</v>
      </c>
      <c r="B167" t="s">
        <v>14</v>
      </c>
      <c r="C167" t="s">
        <v>30</v>
      </c>
      <c r="D167" t="s">
        <v>16</v>
      </c>
      <c r="E167">
        <v>1446</v>
      </c>
      <c r="F167" t="s">
        <v>44</v>
      </c>
      <c r="G167" s="23"/>
      <c r="H167">
        <v>1510</v>
      </c>
      <c r="I167" s="24">
        <v>0.95761589403973513</v>
      </c>
      <c r="J167" s="24">
        <v>0.95761589403973513</v>
      </c>
      <c r="K167" s="24">
        <v>0.9</v>
      </c>
      <c r="L167" t="s">
        <v>40</v>
      </c>
      <c r="M167" t="s">
        <v>42</v>
      </c>
      <c r="N167" t="s">
        <v>66</v>
      </c>
      <c r="O167" s="2">
        <v>46203</v>
      </c>
      <c r="P167" s="24">
        <v>0.95761589403973513</v>
      </c>
    </row>
    <row r="168" spans="1:16" x14ac:dyDescent="0.25">
      <c r="A168">
        <v>2025</v>
      </c>
      <c r="B168" t="s">
        <v>14</v>
      </c>
      <c r="C168" t="s">
        <v>30</v>
      </c>
      <c r="D168" t="s">
        <v>20</v>
      </c>
      <c r="E168">
        <v>0</v>
      </c>
      <c r="F168" t="s">
        <v>44</v>
      </c>
      <c r="G168" s="23"/>
      <c r="H168">
        <v>1510</v>
      </c>
      <c r="I168" s="24">
        <v>0.95761589403973513</v>
      </c>
      <c r="J168" s="24">
        <v>0.95761589403973513</v>
      </c>
      <c r="K168" s="24">
        <v>0.9</v>
      </c>
      <c r="L168" t="s">
        <v>40</v>
      </c>
      <c r="M168" t="s">
        <v>42</v>
      </c>
      <c r="N168" t="s">
        <v>66</v>
      </c>
      <c r="O168" s="2">
        <v>46203</v>
      </c>
      <c r="P168" s="24">
        <v>0</v>
      </c>
    </row>
    <row r="169" spans="1:16" x14ac:dyDescent="0.25">
      <c r="A169">
        <v>2025</v>
      </c>
      <c r="B169" t="s">
        <v>14</v>
      </c>
      <c r="C169" t="s">
        <v>30</v>
      </c>
      <c r="D169" t="s">
        <v>21</v>
      </c>
      <c r="E169">
        <v>64</v>
      </c>
      <c r="F169" t="s">
        <v>44</v>
      </c>
      <c r="G169" s="23"/>
      <c r="H169">
        <v>1510</v>
      </c>
      <c r="I169" s="24">
        <v>0.95761589403973513</v>
      </c>
      <c r="J169" s="24">
        <v>0.95761589403973513</v>
      </c>
      <c r="K169" s="24">
        <v>0.9</v>
      </c>
      <c r="L169" t="s">
        <v>40</v>
      </c>
      <c r="M169" t="s">
        <v>42</v>
      </c>
      <c r="N169" t="s">
        <v>66</v>
      </c>
      <c r="O169" s="2">
        <v>46203</v>
      </c>
      <c r="P169" s="24">
        <v>4.2384105960264901E-2</v>
      </c>
    </row>
    <row r="170" spans="1:16" x14ac:dyDescent="0.25">
      <c r="A170">
        <v>2025</v>
      </c>
      <c r="B170" t="s">
        <v>14</v>
      </c>
      <c r="C170" t="s">
        <v>32</v>
      </c>
      <c r="D170" t="s">
        <v>16</v>
      </c>
      <c r="E170">
        <v>40</v>
      </c>
      <c r="F170" t="s">
        <v>43</v>
      </c>
      <c r="G170" s="23" t="s">
        <v>57</v>
      </c>
      <c r="H170">
        <v>40</v>
      </c>
      <c r="I170" s="24">
        <v>1</v>
      </c>
      <c r="J170" s="24">
        <v>1</v>
      </c>
      <c r="K170" s="24">
        <v>0.9</v>
      </c>
      <c r="L170" t="s">
        <v>40</v>
      </c>
      <c r="M170" t="s">
        <v>42</v>
      </c>
      <c r="N170" t="s">
        <v>71</v>
      </c>
      <c r="O170" s="2">
        <v>46203</v>
      </c>
      <c r="P170" s="24">
        <v>1</v>
      </c>
    </row>
    <row r="171" spans="1:16" x14ac:dyDescent="0.25">
      <c r="A171">
        <v>2025</v>
      </c>
      <c r="B171" t="s">
        <v>14</v>
      </c>
      <c r="C171" t="s">
        <v>32</v>
      </c>
      <c r="D171" t="s">
        <v>20</v>
      </c>
      <c r="E171">
        <v>0</v>
      </c>
      <c r="F171" t="s">
        <v>43</v>
      </c>
      <c r="G171" s="23" t="s">
        <v>57</v>
      </c>
      <c r="H171">
        <v>40</v>
      </c>
      <c r="I171" s="24">
        <v>1</v>
      </c>
      <c r="J171" s="24">
        <v>1</v>
      </c>
      <c r="K171" s="24">
        <v>0.9</v>
      </c>
      <c r="L171" t="s">
        <v>40</v>
      </c>
      <c r="M171" t="s">
        <v>42</v>
      </c>
      <c r="N171" t="s">
        <v>71</v>
      </c>
      <c r="O171" s="2">
        <v>46203</v>
      </c>
      <c r="P171" s="24">
        <v>0</v>
      </c>
    </row>
    <row r="172" spans="1:16" x14ac:dyDescent="0.25">
      <c r="A172">
        <v>2025</v>
      </c>
      <c r="B172" t="s">
        <v>14</v>
      </c>
      <c r="C172" t="s">
        <v>32</v>
      </c>
      <c r="D172" t="s">
        <v>21</v>
      </c>
      <c r="E172">
        <v>0</v>
      </c>
      <c r="F172" t="s">
        <v>43</v>
      </c>
      <c r="G172" s="23" t="s">
        <v>57</v>
      </c>
      <c r="H172">
        <v>40</v>
      </c>
      <c r="I172" s="24">
        <v>1</v>
      </c>
      <c r="J172" s="24">
        <v>1</v>
      </c>
      <c r="K172" s="24">
        <v>0.9</v>
      </c>
      <c r="L172" t="s">
        <v>40</v>
      </c>
      <c r="M172" t="s">
        <v>42</v>
      </c>
      <c r="N172" t="s">
        <v>71</v>
      </c>
      <c r="O172" s="2">
        <v>46203</v>
      </c>
      <c r="P172" s="24">
        <v>0</v>
      </c>
    </row>
    <row r="173" spans="1:16" x14ac:dyDescent="0.25">
      <c r="A173">
        <v>2025</v>
      </c>
      <c r="B173" t="s">
        <v>14</v>
      </c>
      <c r="C173" t="s">
        <v>33</v>
      </c>
      <c r="D173" t="s">
        <v>16</v>
      </c>
      <c r="E173">
        <v>7</v>
      </c>
      <c r="F173" t="s">
        <v>43</v>
      </c>
      <c r="G173" s="23"/>
      <c r="H173">
        <v>8</v>
      </c>
      <c r="I173" s="24">
        <v>0.875</v>
      </c>
      <c r="J173" s="24">
        <v>0.875</v>
      </c>
      <c r="K173" s="24">
        <v>0.9</v>
      </c>
      <c r="L173" t="s">
        <v>40</v>
      </c>
      <c r="M173" t="s">
        <v>41</v>
      </c>
      <c r="N173" t="s">
        <v>64</v>
      </c>
      <c r="O173" s="2">
        <v>46203</v>
      </c>
      <c r="P173" s="24">
        <v>0.875</v>
      </c>
    </row>
    <row r="174" spans="1:16" x14ac:dyDescent="0.25">
      <c r="A174">
        <v>2025</v>
      </c>
      <c r="B174" t="s">
        <v>14</v>
      </c>
      <c r="C174" t="s">
        <v>33</v>
      </c>
      <c r="D174" t="s">
        <v>20</v>
      </c>
      <c r="E174">
        <v>0</v>
      </c>
      <c r="F174" t="s">
        <v>43</v>
      </c>
      <c r="G174" s="23"/>
      <c r="H174">
        <v>8</v>
      </c>
      <c r="I174" s="24">
        <v>0.875</v>
      </c>
      <c r="J174" s="24">
        <v>0.875</v>
      </c>
      <c r="K174" s="24">
        <v>0.9</v>
      </c>
      <c r="L174" t="s">
        <v>40</v>
      </c>
      <c r="M174" t="s">
        <v>41</v>
      </c>
      <c r="N174" t="s">
        <v>64</v>
      </c>
      <c r="O174" s="2">
        <v>46203</v>
      </c>
      <c r="P174" s="24">
        <v>0</v>
      </c>
    </row>
    <row r="175" spans="1:16" x14ac:dyDescent="0.25">
      <c r="A175">
        <v>2025</v>
      </c>
      <c r="B175" t="s">
        <v>14</v>
      </c>
      <c r="C175" t="s">
        <v>33</v>
      </c>
      <c r="D175" t="s">
        <v>21</v>
      </c>
      <c r="E175">
        <v>1</v>
      </c>
      <c r="F175" t="s">
        <v>43</v>
      </c>
      <c r="G175" s="23"/>
      <c r="H175">
        <v>8</v>
      </c>
      <c r="I175" s="24">
        <v>0.875</v>
      </c>
      <c r="J175" s="24">
        <v>0.875</v>
      </c>
      <c r="K175" s="24">
        <v>0.9</v>
      </c>
      <c r="L175" t="s">
        <v>40</v>
      </c>
      <c r="M175" t="s">
        <v>41</v>
      </c>
      <c r="N175" t="s">
        <v>64</v>
      </c>
      <c r="O175" s="2">
        <v>46203</v>
      </c>
      <c r="P175" s="24">
        <v>0.125</v>
      </c>
    </row>
    <row r="176" spans="1:16" x14ac:dyDescent="0.25">
      <c r="A176">
        <v>2025</v>
      </c>
      <c r="B176" t="s">
        <v>14</v>
      </c>
      <c r="C176" t="s">
        <v>34</v>
      </c>
      <c r="D176" t="s">
        <v>16</v>
      </c>
      <c r="E176">
        <v>26</v>
      </c>
      <c r="F176" t="s">
        <v>46</v>
      </c>
      <c r="G176" s="23" t="s">
        <v>57</v>
      </c>
      <c r="H176">
        <v>34</v>
      </c>
      <c r="I176" s="24">
        <v>1</v>
      </c>
      <c r="J176" s="24">
        <v>1</v>
      </c>
      <c r="K176" s="24">
        <v>0.9</v>
      </c>
      <c r="L176" t="s">
        <v>40</v>
      </c>
      <c r="M176" t="s">
        <v>45</v>
      </c>
      <c r="N176" t="s">
        <v>58</v>
      </c>
      <c r="O176" s="2">
        <v>46203</v>
      </c>
      <c r="P176" s="24">
        <v>0.76470588235294112</v>
      </c>
    </row>
    <row r="177" spans="1:16" x14ac:dyDescent="0.25">
      <c r="A177">
        <v>2025</v>
      </c>
      <c r="B177" t="s">
        <v>14</v>
      </c>
      <c r="C177" t="s">
        <v>34</v>
      </c>
      <c r="D177" t="s">
        <v>20</v>
      </c>
      <c r="E177">
        <v>8</v>
      </c>
      <c r="F177" t="s">
        <v>46</v>
      </c>
      <c r="G177" s="23" t="s">
        <v>57</v>
      </c>
      <c r="H177">
        <v>34</v>
      </c>
      <c r="I177" s="24">
        <v>1</v>
      </c>
      <c r="J177" s="24">
        <v>1</v>
      </c>
      <c r="K177" s="24">
        <v>0.9</v>
      </c>
      <c r="L177" t="s">
        <v>40</v>
      </c>
      <c r="M177" t="s">
        <v>45</v>
      </c>
      <c r="N177" t="s">
        <v>58</v>
      </c>
      <c r="O177" s="2">
        <v>46203</v>
      </c>
      <c r="P177" s="24">
        <v>0.23529411764705882</v>
      </c>
    </row>
    <row r="178" spans="1:16" x14ac:dyDescent="0.25">
      <c r="A178">
        <v>2025</v>
      </c>
      <c r="B178" t="s">
        <v>14</v>
      </c>
      <c r="C178" t="s">
        <v>34</v>
      </c>
      <c r="D178" t="s">
        <v>21</v>
      </c>
      <c r="E178">
        <v>0</v>
      </c>
      <c r="F178" t="s">
        <v>46</v>
      </c>
      <c r="G178" s="23" t="s">
        <v>57</v>
      </c>
      <c r="H178">
        <v>34</v>
      </c>
      <c r="I178" s="24">
        <v>1</v>
      </c>
      <c r="J178" s="24">
        <v>1</v>
      </c>
      <c r="K178" s="24">
        <v>0.9</v>
      </c>
      <c r="L178" t="s">
        <v>40</v>
      </c>
      <c r="M178" t="s">
        <v>45</v>
      </c>
      <c r="N178" t="s">
        <v>58</v>
      </c>
      <c r="O178" s="2">
        <v>46203</v>
      </c>
      <c r="P178" s="24">
        <v>0</v>
      </c>
    </row>
    <row r="179" spans="1:16" x14ac:dyDescent="0.25">
      <c r="A179">
        <v>2025</v>
      </c>
      <c r="B179" t="s">
        <v>14</v>
      </c>
      <c r="C179" t="s">
        <v>36</v>
      </c>
      <c r="D179" t="s">
        <v>16</v>
      </c>
      <c r="E179">
        <v>59</v>
      </c>
      <c r="F179" t="s">
        <v>46</v>
      </c>
      <c r="G179" s="23"/>
      <c r="H179">
        <v>72</v>
      </c>
      <c r="I179" s="24">
        <v>0.98333333333333328</v>
      </c>
      <c r="J179" s="24">
        <v>0.98611111111111116</v>
      </c>
      <c r="K179" s="24">
        <v>0.9</v>
      </c>
      <c r="L179" t="s">
        <v>40</v>
      </c>
      <c r="M179" t="s">
        <v>45</v>
      </c>
      <c r="N179" t="s">
        <v>77</v>
      </c>
      <c r="O179" s="2">
        <v>46203</v>
      </c>
      <c r="P179" s="24">
        <v>0.81944444444444442</v>
      </c>
    </row>
    <row r="180" spans="1:16" x14ac:dyDescent="0.25">
      <c r="A180">
        <v>2025</v>
      </c>
      <c r="B180" t="s">
        <v>14</v>
      </c>
      <c r="C180" t="s">
        <v>36</v>
      </c>
      <c r="D180" t="s">
        <v>20</v>
      </c>
      <c r="E180">
        <v>12</v>
      </c>
      <c r="F180" t="s">
        <v>46</v>
      </c>
      <c r="G180" s="23"/>
      <c r="H180">
        <v>72</v>
      </c>
      <c r="I180" s="24">
        <v>0.98333333333333328</v>
      </c>
      <c r="J180" s="24">
        <v>0.98611111111111116</v>
      </c>
      <c r="K180" s="24">
        <v>0.9</v>
      </c>
      <c r="L180" t="s">
        <v>40</v>
      </c>
      <c r="M180" t="s">
        <v>45</v>
      </c>
      <c r="N180" t="s">
        <v>77</v>
      </c>
      <c r="O180" s="2">
        <v>46203</v>
      </c>
      <c r="P180" s="24">
        <v>0.16666666666666666</v>
      </c>
    </row>
    <row r="181" spans="1:16" x14ac:dyDescent="0.25">
      <c r="A181">
        <v>2025</v>
      </c>
      <c r="B181" t="s">
        <v>14</v>
      </c>
      <c r="C181" t="s">
        <v>36</v>
      </c>
      <c r="D181" t="s">
        <v>21</v>
      </c>
      <c r="E181">
        <v>1</v>
      </c>
      <c r="F181" t="s">
        <v>46</v>
      </c>
      <c r="G181" s="23"/>
      <c r="H181">
        <v>72</v>
      </c>
      <c r="I181" s="24">
        <v>0.98333333333333328</v>
      </c>
      <c r="J181" s="24">
        <v>0.98611111111111116</v>
      </c>
      <c r="K181" s="24">
        <v>0.9</v>
      </c>
      <c r="L181" t="s">
        <v>40</v>
      </c>
      <c r="M181" t="s">
        <v>45</v>
      </c>
      <c r="N181" t="s">
        <v>77</v>
      </c>
      <c r="O181" s="2">
        <v>46203</v>
      </c>
      <c r="P181" s="24">
        <v>1.3888888888888888E-2</v>
      </c>
    </row>
    <row r="182" spans="1:16" x14ac:dyDescent="0.25">
      <c r="A182">
        <v>2025</v>
      </c>
      <c r="B182" t="s">
        <v>14</v>
      </c>
      <c r="C182" t="s">
        <v>37</v>
      </c>
      <c r="D182" t="s">
        <v>16</v>
      </c>
      <c r="E182">
        <v>80</v>
      </c>
      <c r="F182" t="s">
        <v>43</v>
      </c>
      <c r="G182" s="23"/>
      <c r="H182">
        <v>86</v>
      </c>
      <c r="I182" s="24">
        <v>0.93023255813953487</v>
      </c>
      <c r="J182" s="24">
        <v>0.93023255813953487</v>
      </c>
      <c r="K182" s="24">
        <v>0.9</v>
      </c>
      <c r="L182" t="s">
        <v>40</v>
      </c>
      <c r="M182" t="s">
        <v>42</v>
      </c>
      <c r="N182" t="s">
        <v>75</v>
      </c>
      <c r="O182" s="2">
        <v>46203</v>
      </c>
      <c r="P182" s="24">
        <v>0.93023255813953487</v>
      </c>
    </row>
    <row r="183" spans="1:16" x14ac:dyDescent="0.25">
      <c r="A183">
        <v>2025</v>
      </c>
      <c r="B183" t="s">
        <v>14</v>
      </c>
      <c r="C183" t="s">
        <v>37</v>
      </c>
      <c r="D183" t="s">
        <v>20</v>
      </c>
      <c r="E183">
        <v>0</v>
      </c>
      <c r="F183" t="s">
        <v>43</v>
      </c>
      <c r="G183" s="23"/>
      <c r="H183">
        <v>86</v>
      </c>
      <c r="I183" s="24">
        <v>0.93023255813953487</v>
      </c>
      <c r="J183" s="24">
        <v>0.93023255813953487</v>
      </c>
      <c r="K183" s="24">
        <v>0.9</v>
      </c>
      <c r="L183" t="s">
        <v>40</v>
      </c>
      <c r="M183" t="s">
        <v>42</v>
      </c>
      <c r="N183" t="s">
        <v>75</v>
      </c>
      <c r="O183" s="2">
        <v>46203</v>
      </c>
      <c r="P183" s="24">
        <v>0</v>
      </c>
    </row>
    <row r="184" spans="1:16" x14ac:dyDescent="0.25">
      <c r="A184">
        <v>2025</v>
      </c>
      <c r="B184" t="s">
        <v>14</v>
      </c>
      <c r="C184" t="s">
        <v>37</v>
      </c>
      <c r="D184" t="s">
        <v>21</v>
      </c>
      <c r="E184">
        <v>6</v>
      </c>
      <c r="F184" t="s">
        <v>43</v>
      </c>
      <c r="G184" s="23"/>
      <c r="H184">
        <v>86</v>
      </c>
      <c r="I184" s="24">
        <v>0.93023255813953487</v>
      </c>
      <c r="J184" s="24">
        <v>0.93023255813953487</v>
      </c>
      <c r="K184" s="24">
        <v>0.9</v>
      </c>
      <c r="L184" t="s">
        <v>40</v>
      </c>
      <c r="M184" t="s">
        <v>42</v>
      </c>
      <c r="N184" t="s">
        <v>75</v>
      </c>
      <c r="O184" s="2">
        <v>46203</v>
      </c>
      <c r="P184" s="24">
        <v>6.9767441860465115E-2</v>
      </c>
    </row>
    <row r="185" spans="1:16" x14ac:dyDescent="0.25">
      <c r="A185">
        <v>2025</v>
      </c>
      <c r="B185" t="s">
        <v>14</v>
      </c>
      <c r="C185" t="s">
        <v>38</v>
      </c>
      <c r="D185" t="s">
        <v>16</v>
      </c>
      <c r="E185">
        <v>186</v>
      </c>
      <c r="F185" t="s">
        <v>46</v>
      </c>
      <c r="G185" s="23"/>
      <c r="H185">
        <v>196</v>
      </c>
      <c r="I185" s="24">
        <v>0.96875</v>
      </c>
      <c r="J185" s="24">
        <v>0.96938775510204078</v>
      </c>
      <c r="K185" s="24">
        <v>0.9</v>
      </c>
      <c r="L185" t="s">
        <v>40</v>
      </c>
      <c r="M185" t="s">
        <v>42</v>
      </c>
      <c r="N185" t="s">
        <v>68</v>
      </c>
      <c r="O185" s="2">
        <v>46203</v>
      </c>
      <c r="P185" s="24">
        <v>0.94897959183673475</v>
      </c>
    </row>
    <row r="186" spans="1:16" x14ac:dyDescent="0.25">
      <c r="A186">
        <v>2025</v>
      </c>
      <c r="B186" t="s">
        <v>14</v>
      </c>
      <c r="C186" t="s">
        <v>38</v>
      </c>
      <c r="D186" t="s">
        <v>20</v>
      </c>
      <c r="E186">
        <v>4</v>
      </c>
      <c r="F186" t="s">
        <v>46</v>
      </c>
      <c r="G186" s="23"/>
      <c r="H186">
        <v>196</v>
      </c>
      <c r="I186" s="24">
        <v>0.96875</v>
      </c>
      <c r="J186" s="24">
        <v>0.96938775510204078</v>
      </c>
      <c r="K186" s="24">
        <v>0.9</v>
      </c>
      <c r="L186" t="s">
        <v>40</v>
      </c>
      <c r="M186" t="s">
        <v>42</v>
      </c>
      <c r="N186" t="s">
        <v>68</v>
      </c>
      <c r="O186" s="2">
        <v>46203</v>
      </c>
      <c r="P186" s="24">
        <v>2.0408163265306121E-2</v>
      </c>
    </row>
    <row r="187" spans="1:16" x14ac:dyDescent="0.25">
      <c r="A187">
        <v>2025</v>
      </c>
      <c r="B187" t="s">
        <v>14</v>
      </c>
      <c r="C187" t="s">
        <v>38</v>
      </c>
      <c r="D187" t="s">
        <v>21</v>
      </c>
      <c r="E187">
        <v>6</v>
      </c>
      <c r="F187" t="s">
        <v>46</v>
      </c>
      <c r="G187" s="23"/>
      <c r="H187">
        <v>196</v>
      </c>
      <c r="I187" s="24">
        <v>0.96875</v>
      </c>
      <c r="J187" s="24">
        <v>0.96938775510204078</v>
      </c>
      <c r="K187" s="24">
        <v>0.9</v>
      </c>
      <c r="L187" t="s">
        <v>40</v>
      </c>
      <c r="M187" t="s">
        <v>42</v>
      </c>
      <c r="N187" t="s">
        <v>68</v>
      </c>
      <c r="O187" s="2">
        <v>46203</v>
      </c>
      <c r="P187" s="24">
        <v>3.0612244897959183E-2</v>
      </c>
    </row>
    <row r="188" spans="1:16" x14ac:dyDescent="0.25">
      <c r="A188">
        <v>2026</v>
      </c>
      <c r="B188" t="s">
        <v>14</v>
      </c>
      <c r="C188" t="s">
        <v>39</v>
      </c>
      <c r="D188" t="s">
        <v>16</v>
      </c>
      <c r="E188">
        <v>4</v>
      </c>
      <c r="F188" t="s">
        <v>17</v>
      </c>
      <c r="G188" s="23" t="s">
        <v>49</v>
      </c>
      <c r="H188">
        <v>9</v>
      </c>
      <c r="I188" s="24">
        <v>1</v>
      </c>
      <c r="J188" s="24">
        <v>1</v>
      </c>
      <c r="K188" s="24">
        <v>0.9</v>
      </c>
      <c r="L188" t="s">
        <v>40</v>
      </c>
      <c r="M188" t="s">
        <v>45</v>
      </c>
      <c r="N188" t="s">
        <v>56</v>
      </c>
      <c r="O188" s="2">
        <v>46203</v>
      </c>
      <c r="P188" s="24">
        <v>0.44444444444444442</v>
      </c>
    </row>
    <row r="189" spans="1:16" x14ac:dyDescent="0.25">
      <c r="A189">
        <v>2026</v>
      </c>
      <c r="B189" t="s">
        <v>14</v>
      </c>
      <c r="C189" t="s">
        <v>39</v>
      </c>
      <c r="D189" t="s">
        <v>20</v>
      </c>
      <c r="E189">
        <v>5</v>
      </c>
      <c r="F189" t="s">
        <v>17</v>
      </c>
      <c r="G189" s="23" t="s">
        <v>49</v>
      </c>
      <c r="H189">
        <v>9</v>
      </c>
      <c r="I189" s="24">
        <v>1</v>
      </c>
      <c r="J189" s="24">
        <v>1</v>
      </c>
      <c r="K189" s="24">
        <v>0.9</v>
      </c>
      <c r="L189" t="s">
        <v>40</v>
      </c>
      <c r="M189" t="s">
        <v>45</v>
      </c>
      <c r="N189" t="s">
        <v>56</v>
      </c>
      <c r="O189" s="2">
        <v>46203</v>
      </c>
      <c r="P189" s="24">
        <v>0.55555555555555558</v>
      </c>
    </row>
    <row r="190" spans="1:16" x14ac:dyDescent="0.25">
      <c r="A190">
        <v>2026</v>
      </c>
      <c r="B190" t="s">
        <v>14</v>
      </c>
      <c r="C190" t="s">
        <v>39</v>
      </c>
      <c r="D190" t="s">
        <v>21</v>
      </c>
      <c r="E190">
        <v>0</v>
      </c>
      <c r="F190" t="s">
        <v>17</v>
      </c>
      <c r="G190" s="23" t="s">
        <v>49</v>
      </c>
      <c r="H190">
        <v>9</v>
      </c>
      <c r="I190" s="24">
        <v>1</v>
      </c>
      <c r="J190" s="24">
        <v>1</v>
      </c>
      <c r="K190" s="24">
        <v>0.9</v>
      </c>
      <c r="L190" t="s">
        <v>40</v>
      </c>
      <c r="M190" t="s">
        <v>45</v>
      </c>
      <c r="N190" t="s">
        <v>56</v>
      </c>
      <c r="O190" s="2">
        <v>46203</v>
      </c>
      <c r="P190" s="24">
        <v>0</v>
      </c>
    </row>
    <row r="191" spans="1:16" x14ac:dyDescent="0.25">
      <c r="A191">
        <v>2026</v>
      </c>
      <c r="B191" t="s">
        <v>14</v>
      </c>
      <c r="C191" t="s">
        <v>15</v>
      </c>
      <c r="D191" t="s">
        <v>16</v>
      </c>
      <c r="E191">
        <v>19</v>
      </c>
      <c r="F191" t="s">
        <v>17</v>
      </c>
      <c r="G191" s="23" t="s">
        <v>49</v>
      </c>
      <c r="H191">
        <v>48</v>
      </c>
      <c r="I191" s="24">
        <v>1</v>
      </c>
      <c r="J191" s="24">
        <v>1</v>
      </c>
      <c r="K191" s="24">
        <v>0.9</v>
      </c>
      <c r="L191" t="s">
        <v>40</v>
      </c>
      <c r="M191" t="s">
        <v>45</v>
      </c>
      <c r="N191" t="s">
        <v>60</v>
      </c>
      <c r="O191" s="2">
        <v>46203</v>
      </c>
      <c r="P191" s="24">
        <v>0.39583333333333331</v>
      </c>
    </row>
    <row r="192" spans="1:16" x14ac:dyDescent="0.25">
      <c r="A192">
        <v>2026</v>
      </c>
      <c r="B192" t="s">
        <v>14</v>
      </c>
      <c r="C192" t="s">
        <v>15</v>
      </c>
      <c r="D192" t="s">
        <v>20</v>
      </c>
      <c r="E192">
        <v>29</v>
      </c>
      <c r="F192" t="s">
        <v>17</v>
      </c>
      <c r="G192" s="23" t="s">
        <v>49</v>
      </c>
      <c r="H192">
        <v>48</v>
      </c>
      <c r="I192" s="24">
        <v>1</v>
      </c>
      <c r="J192" s="24">
        <v>1</v>
      </c>
      <c r="K192" s="24">
        <v>0.9</v>
      </c>
      <c r="L192" t="s">
        <v>40</v>
      </c>
      <c r="M192" t="s">
        <v>45</v>
      </c>
      <c r="N192" t="s">
        <v>60</v>
      </c>
      <c r="O192" s="2">
        <v>46203</v>
      </c>
      <c r="P192" s="24">
        <v>0.60416666666666663</v>
      </c>
    </row>
    <row r="193" spans="1:16" x14ac:dyDescent="0.25">
      <c r="A193">
        <v>2026</v>
      </c>
      <c r="B193" t="s">
        <v>14</v>
      </c>
      <c r="C193" t="s">
        <v>15</v>
      </c>
      <c r="D193" t="s">
        <v>21</v>
      </c>
      <c r="E193">
        <v>0</v>
      </c>
      <c r="F193" t="s">
        <v>17</v>
      </c>
      <c r="G193" s="23" t="s">
        <v>49</v>
      </c>
      <c r="H193">
        <v>48</v>
      </c>
      <c r="I193" s="24">
        <v>1</v>
      </c>
      <c r="J193" s="24">
        <v>1</v>
      </c>
      <c r="K193" s="24">
        <v>0.9</v>
      </c>
      <c r="L193" t="s">
        <v>40</v>
      </c>
      <c r="M193" t="s">
        <v>45</v>
      </c>
      <c r="N193" t="s">
        <v>60</v>
      </c>
      <c r="O193" s="2">
        <v>46203</v>
      </c>
      <c r="P193" s="24">
        <v>0</v>
      </c>
    </row>
    <row r="194" spans="1:16" x14ac:dyDescent="0.25">
      <c r="A194">
        <v>2026</v>
      </c>
      <c r="B194" t="s">
        <v>14</v>
      </c>
      <c r="C194" t="s">
        <v>22</v>
      </c>
      <c r="D194" t="s">
        <v>16</v>
      </c>
      <c r="E194">
        <v>2</v>
      </c>
      <c r="F194" t="s">
        <v>54</v>
      </c>
      <c r="G194" s="23"/>
      <c r="H194">
        <v>2</v>
      </c>
      <c r="I194" s="24">
        <v>1</v>
      </c>
      <c r="J194" s="24">
        <v>1</v>
      </c>
      <c r="K194" s="24">
        <v>0.9</v>
      </c>
      <c r="L194" t="s">
        <v>40</v>
      </c>
      <c r="M194" t="s">
        <v>42</v>
      </c>
      <c r="N194" t="s">
        <v>63</v>
      </c>
      <c r="O194" s="2">
        <v>46203</v>
      </c>
      <c r="P194" s="24">
        <v>1</v>
      </c>
    </row>
    <row r="195" spans="1:16" x14ac:dyDescent="0.25">
      <c r="A195">
        <v>2026</v>
      </c>
      <c r="B195" t="s">
        <v>14</v>
      </c>
      <c r="C195" t="s">
        <v>22</v>
      </c>
      <c r="D195" t="s">
        <v>20</v>
      </c>
      <c r="E195">
        <v>0</v>
      </c>
      <c r="F195" t="s">
        <v>54</v>
      </c>
      <c r="G195" s="23"/>
      <c r="H195">
        <v>2</v>
      </c>
      <c r="I195" s="24">
        <v>1</v>
      </c>
      <c r="J195" s="24">
        <v>1</v>
      </c>
      <c r="K195" s="24">
        <v>0.9</v>
      </c>
      <c r="L195" t="s">
        <v>40</v>
      </c>
      <c r="M195" t="s">
        <v>42</v>
      </c>
      <c r="N195" t="s">
        <v>63</v>
      </c>
      <c r="O195" s="2">
        <v>46203</v>
      </c>
      <c r="P195" s="24">
        <v>0</v>
      </c>
    </row>
    <row r="196" spans="1:16" x14ac:dyDescent="0.25">
      <c r="A196">
        <v>2026</v>
      </c>
      <c r="B196" t="s">
        <v>14</v>
      </c>
      <c r="C196" t="s">
        <v>22</v>
      </c>
      <c r="D196" t="s">
        <v>21</v>
      </c>
      <c r="E196">
        <v>0</v>
      </c>
      <c r="F196" t="s">
        <v>54</v>
      </c>
      <c r="G196" s="23"/>
      <c r="H196">
        <v>2</v>
      </c>
      <c r="I196" s="24">
        <v>1</v>
      </c>
      <c r="J196" s="24">
        <v>1</v>
      </c>
      <c r="K196" s="24">
        <v>0.9</v>
      </c>
      <c r="L196" t="s">
        <v>40</v>
      </c>
      <c r="M196" t="s">
        <v>42</v>
      </c>
      <c r="N196" t="s">
        <v>63</v>
      </c>
      <c r="O196" s="2">
        <v>46203</v>
      </c>
      <c r="P196" s="24">
        <v>0</v>
      </c>
    </row>
    <row r="197" spans="1:16" x14ac:dyDescent="0.25">
      <c r="A197">
        <v>2026</v>
      </c>
      <c r="B197" t="s">
        <v>14</v>
      </c>
      <c r="C197" t="s">
        <v>24</v>
      </c>
      <c r="D197" t="s">
        <v>16</v>
      </c>
      <c r="E197">
        <v>3</v>
      </c>
      <c r="F197" t="s">
        <v>54</v>
      </c>
      <c r="G197" s="23"/>
      <c r="H197">
        <v>5</v>
      </c>
      <c r="I197" s="24">
        <v>1</v>
      </c>
      <c r="J197" s="24">
        <v>1</v>
      </c>
      <c r="K197" s="24">
        <v>0.9</v>
      </c>
      <c r="L197" t="s">
        <v>40</v>
      </c>
      <c r="M197" t="s">
        <v>45</v>
      </c>
      <c r="N197" t="s">
        <v>62</v>
      </c>
      <c r="O197" s="2">
        <v>46203</v>
      </c>
      <c r="P197" s="24">
        <v>0.6</v>
      </c>
    </row>
    <row r="198" spans="1:16" x14ac:dyDescent="0.25">
      <c r="A198">
        <v>2026</v>
      </c>
      <c r="B198" t="s">
        <v>14</v>
      </c>
      <c r="C198" t="s">
        <v>24</v>
      </c>
      <c r="D198" t="s">
        <v>20</v>
      </c>
      <c r="E198">
        <v>2</v>
      </c>
      <c r="F198" t="s">
        <v>54</v>
      </c>
      <c r="G198" s="23"/>
      <c r="H198">
        <v>5</v>
      </c>
      <c r="I198" s="24">
        <v>1</v>
      </c>
      <c r="J198" s="24">
        <v>1</v>
      </c>
      <c r="K198" s="24">
        <v>0.9</v>
      </c>
      <c r="L198" t="s">
        <v>40</v>
      </c>
      <c r="M198" t="s">
        <v>45</v>
      </c>
      <c r="N198" t="s">
        <v>62</v>
      </c>
      <c r="O198" s="2">
        <v>46203</v>
      </c>
      <c r="P198" s="24">
        <v>0.4</v>
      </c>
    </row>
    <row r="199" spans="1:16" x14ac:dyDescent="0.25">
      <c r="A199">
        <v>2026</v>
      </c>
      <c r="B199" t="s">
        <v>14</v>
      </c>
      <c r="C199" t="s">
        <v>24</v>
      </c>
      <c r="D199" t="s">
        <v>21</v>
      </c>
      <c r="E199">
        <v>0</v>
      </c>
      <c r="F199" t="s">
        <v>54</v>
      </c>
      <c r="G199" s="23"/>
      <c r="H199">
        <v>5</v>
      </c>
      <c r="I199" s="24">
        <v>1</v>
      </c>
      <c r="J199" s="24">
        <v>1</v>
      </c>
      <c r="K199" s="24">
        <v>0.9</v>
      </c>
      <c r="L199" t="s">
        <v>40</v>
      </c>
      <c r="M199" t="s">
        <v>45</v>
      </c>
      <c r="N199" t="s">
        <v>62</v>
      </c>
      <c r="O199" s="2">
        <v>46203</v>
      </c>
      <c r="P199" s="24">
        <v>0</v>
      </c>
    </row>
    <row r="200" spans="1:16" x14ac:dyDescent="0.25">
      <c r="A200">
        <v>2026</v>
      </c>
      <c r="B200" t="s">
        <v>14</v>
      </c>
      <c r="C200" t="s">
        <v>26</v>
      </c>
      <c r="D200" t="s">
        <v>16</v>
      </c>
      <c r="E200">
        <v>2</v>
      </c>
      <c r="F200" t="s">
        <v>43</v>
      </c>
      <c r="G200" s="23"/>
      <c r="H200">
        <v>7</v>
      </c>
      <c r="I200" s="24">
        <v>1</v>
      </c>
      <c r="J200" s="24">
        <v>1</v>
      </c>
      <c r="K200" s="24">
        <v>0.9</v>
      </c>
      <c r="L200" t="s">
        <v>40</v>
      </c>
      <c r="M200" t="s">
        <v>45</v>
      </c>
      <c r="N200" t="s">
        <v>69</v>
      </c>
      <c r="O200" s="2">
        <v>46203</v>
      </c>
      <c r="P200" s="24">
        <v>0.2857142857142857</v>
      </c>
    </row>
    <row r="201" spans="1:16" x14ac:dyDescent="0.25">
      <c r="A201">
        <v>2026</v>
      </c>
      <c r="B201" t="s">
        <v>14</v>
      </c>
      <c r="C201" t="s">
        <v>26</v>
      </c>
      <c r="D201" t="s">
        <v>20</v>
      </c>
      <c r="E201">
        <v>5</v>
      </c>
      <c r="F201" t="s">
        <v>43</v>
      </c>
      <c r="G201" s="23"/>
      <c r="H201">
        <v>7</v>
      </c>
      <c r="I201" s="24">
        <v>1</v>
      </c>
      <c r="J201" s="24">
        <v>1</v>
      </c>
      <c r="K201" s="24">
        <v>0.9</v>
      </c>
      <c r="L201" t="s">
        <v>40</v>
      </c>
      <c r="M201" t="s">
        <v>45</v>
      </c>
      <c r="N201" t="s">
        <v>69</v>
      </c>
      <c r="O201" s="2">
        <v>46203</v>
      </c>
      <c r="P201" s="24">
        <v>0.7142857142857143</v>
      </c>
    </row>
    <row r="202" spans="1:16" x14ac:dyDescent="0.25">
      <c r="A202">
        <v>2026</v>
      </c>
      <c r="B202" t="s">
        <v>14</v>
      </c>
      <c r="C202" t="s">
        <v>26</v>
      </c>
      <c r="D202" t="s">
        <v>21</v>
      </c>
      <c r="E202">
        <v>0</v>
      </c>
      <c r="F202" t="s">
        <v>43</v>
      </c>
      <c r="G202" s="23"/>
      <c r="H202">
        <v>7</v>
      </c>
      <c r="I202" s="24">
        <v>1</v>
      </c>
      <c r="J202" s="24">
        <v>1</v>
      </c>
      <c r="K202" s="24">
        <v>0.9</v>
      </c>
      <c r="L202" t="s">
        <v>40</v>
      </c>
      <c r="M202" t="s">
        <v>45</v>
      </c>
      <c r="N202" t="s">
        <v>69</v>
      </c>
      <c r="O202" s="2">
        <v>46203</v>
      </c>
      <c r="P202" s="24">
        <v>0</v>
      </c>
    </row>
    <row r="203" spans="1:16" x14ac:dyDescent="0.25">
      <c r="A203">
        <v>2026</v>
      </c>
      <c r="B203" t="s">
        <v>14</v>
      </c>
      <c r="C203" t="s">
        <v>28</v>
      </c>
      <c r="D203" t="s">
        <v>16</v>
      </c>
      <c r="E203">
        <v>16</v>
      </c>
      <c r="F203" t="s">
        <v>43</v>
      </c>
      <c r="G203" s="23"/>
      <c r="H203">
        <v>43</v>
      </c>
      <c r="I203" s="24">
        <v>1</v>
      </c>
      <c r="J203" s="24">
        <v>1</v>
      </c>
      <c r="K203" s="24">
        <v>0.9</v>
      </c>
      <c r="L203" t="s">
        <v>40</v>
      </c>
      <c r="M203" t="s">
        <v>45</v>
      </c>
      <c r="N203" t="s">
        <v>53</v>
      </c>
      <c r="O203" s="2">
        <v>46203</v>
      </c>
      <c r="P203" s="24">
        <v>0.37209302325581395</v>
      </c>
    </row>
    <row r="204" spans="1:16" x14ac:dyDescent="0.25">
      <c r="A204">
        <v>2026</v>
      </c>
      <c r="B204" t="s">
        <v>14</v>
      </c>
      <c r="C204" t="s">
        <v>28</v>
      </c>
      <c r="D204" t="s">
        <v>20</v>
      </c>
      <c r="E204">
        <v>27</v>
      </c>
      <c r="F204" t="s">
        <v>43</v>
      </c>
      <c r="G204" s="23"/>
      <c r="H204">
        <v>43</v>
      </c>
      <c r="I204" s="24">
        <v>1</v>
      </c>
      <c r="J204" s="24">
        <v>1</v>
      </c>
      <c r="K204" s="24">
        <v>0.9</v>
      </c>
      <c r="L204" t="s">
        <v>40</v>
      </c>
      <c r="M204" t="s">
        <v>45</v>
      </c>
      <c r="N204" t="s">
        <v>53</v>
      </c>
      <c r="O204" s="2">
        <v>46203</v>
      </c>
      <c r="P204" s="24">
        <v>0.62790697674418605</v>
      </c>
    </row>
    <row r="205" spans="1:16" x14ac:dyDescent="0.25">
      <c r="A205">
        <v>2026</v>
      </c>
      <c r="B205" t="s">
        <v>14</v>
      </c>
      <c r="C205" t="s">
        <v>28</v>
      </c>
      <c r="D205" t="s">
        <v>21</v>
      </c>
      <c r="E205">
        <v>0</v>
      </c>
      <c r="F205" t="s">
        <v>43</v>
      </c>
      <c r="G205" s="23"/>
      <c r="H205">
        <v>43</v>
      </c>
      <c r="I205" s="24">
        <v>1</v>
      </c>
      <c r="J205" s="24">
        <v>1</v>
      </c>
      <c r="K205" s="24">
        <v>0.9</v>
      </c>
      <c r="L205" t="s">
        <v>40</v>
      </c>
      <c r="M205" t="s">
        <v>45</v>
      </c>
      <c r="N205" t="s">
        <v>53</v>
      </c>
      <c r="O205" s="2">
        <v>46203</v>
      </c>
      <c r="P205" s="24">
        <v>0</v>
      </c>
    </row>
    <row r="206" spans="1:16" x14ac:dyDescent="0.25">
      <c r="A206">
        <v>2026</v>
      </c>
      <c r="B206" t="s">
        <v>14</v>
      </c>
      <c r="C206" t="s">
        <v>29</v>
      </c>
      <c r="D206" t="s">
        <v>16</v>
      </c>
      <c r="E206">
        <v>606</v>
      </c>
      <c r="F206" t="s">
        <v>43</v>
      </c>
      <c r="G206" s="23"/>
      <c r="H206">
        <v>1221</v>
      </c>
      <c r="I206" s="24">
        <v>0.99507389162561577</v>
      </c>
      <c r="J206" s="24">
        <v>0.99754299754299758</v>
      </c>
      <c r="K206" s="24">
        <v>0.9</v>
      </c>
      <c r="L206" t="s">
        <v>40</v>
      </c>
      <c r="M206" t="s">
        <v>45</v>
      </c>
      <c r="N206" t="s">
        <v>72</v>
      </c>
      <c r="O206" s="2">
        <v>46203</v>
      </c>
      <c r="P206" s="24">
        <v>0.49631449631449631</v>
      </c>
    </row>
    <row r="207" spans="1:16" x14ac:dyDescent="0.25">
      <c r="A207">
        <v>2026</v>
      </c>
      <c r="B207" t="s">
        <v>14</v>
      </c>
      <c r="C207" t="s">
        <v>29</v>
      </c>
      <c r="D207" t="s">
        <v>20</v>
      </c>
      <c r="E207">
        <v>612</v>
      </c>
      <c r="F207" t="s">
        <v>43</v>
      </c>
      <c r="G207" s="23"/>
      <c r="H207">
        <v>1221</v>
      </c>
      <c r="I207" s="24">
        <v>0.99507389162561577</v>
      </c>
      <c r="J207" s="24">
        <v>0.99754299754299758</v>
      </c>
      <c r="K207" s="24">
        <v>0.9</v>
      </c>
      <c r="L207" t="s">
        <v>40</v>
      </c>
      <c r="M207" t="s">
        <v>45</v>
      </c>
      <c r="N207" t="s">
        <v>72</v>
      </c>
      <c r="O207" s="2">
        <v>46203</v>
      </c>
      <c r="P207" s="24">
        <v>0.50122850122850127</v>
      </c>
    </row>
    <row r="208" spans="1:16" x14ac:dyDescent="0.25">
      <c r="A208">
        <v>2026</v>
      </c>
      <c r="B208" t="s">
        <v>14</v>
      </c>
      <c r="C208" t="s">
        <v>29</v>
      </c>
      <c r="D208" t="s">
        <v>21</v>
      </c>
      <c r="E208">
        <v>3</v>
      </c>
      <c r="F208" t="s">
        <v>43</v>
      </c>
      <c r="G208" s="23"/>
      <c r="H208">
        <v>1221</v>
      </c>
      <c r="I208" s="24">
        <v>0.99507389162561577</v>
      </c>
      <c r="J208" s="24">
        <v>0.99754299754299758</v>
      </c>
      <c r="K208" s="24">
        <v>0.9</v>
      </c>
      <c r="L208" t="s">
        <v>40</v>
      </c>
      <c r="M208" t="s">
        <v>45</v>
      </c>
      <c r="N208" t="s">
        <v>72</v>
      </c>
      <c r="O208" s="2">
        <v>46203</v>
      </c>
      <c r="P208" s="24">
        <v>2.4570024570024569E-3</v>
      </c>
    </row>
    <row r="209" spans="1:17" x14ac:dyDescent="0.25">
      <c r="A209">
        <v>2026</v>
      </c>
      <c r="B209" t="s">
        <v>14</v>
      </c>
      <c r="C209" t="s">
        <v>30</v>
      </c>
      <c r="D209" t="s">
        <v>16</v>
      </c>
      <c r="E209">
        <v>701</v>
      </c>
      <c r="F209" t="s">
        <v>44</v>
      </c>
      <c r="G209" s="23"/>
      <c r="H209">
        <v>1279</v>
      </c>
      <c r="I209" s="24">
        <v>0.97905027932960897</v>
      </c>
      <c r="J209" s="24">
        <v>0.98827208756841278</v>
      </c>
      <c r="K209" s="24">
        <v>0.9</v>
      </c>
      <c r="L209" t="s">
        <v>40</v>
      </c>
      <c r="M209" t="s">
        <v>45</v>
      </c>
      <c r="N209" t="s">
        <v>59</v>
      </c>
      <c r="O209" s="2">
        <v>46203</v>
      </c>
      <c r="P209" s="24">
        <v>0.54808444096950748</v>
      </c>
    </row>
    <row r="210" spans="1:17" x14ac:dyDescent="0.25">
      <c r="A210">
        <v>2026</v>
      </c>
      <c r="B210" t="s">
        <v>14</v>
      </c>
      <c r="C210" t="s">
        <v>30</v>
      </c>
      <c r="D210" t="s">
        <v>20</v>
      </c>
      <c r="E210">
        <v>563</v>
      </c>
      <c r="F210" t="s">
        <v>44</v>
      </c>
      <c r="G210" s="23"/>
      <c r="H210">
        <v>1279</v>
      </c>
      <c r="I210" s="24">
        <v>0.97905027932960897</v>
      </c>
      <c r="J210" s="24">
        <v>0.98827208756841278</v>
      </c>
      <c r="K210" s="24">
        <v>0.9</v>
      </c>
      <c r="L210" t="s">
        <v>40</v>
      </c>
      <c r="M210" t="s">
        <v>45</v>
      </c>
      <c r="N210" t="s">
        <v>59</v>
      </c>
      <c r="O210" s="2">
        <v>46203</v>
      </c>
      <c r="P210" s="24">
        <v>0.44018764659890541</v>
      </c>
    </row>
    <row r="211" spans="1:17" x14ac:dyDescent="0.25">
      <c r="A211">
        <v>2026</v>
      </c>
      <c r="B211" t="s">
        <v>14</v>
      </c>
      <c r="C211" t="s">
        <v>30</v>
      </c>
      <c r="D211" t="s">
        <v>21</v>
      </c>
      <c r="E211">
        <v>15</v>
      </c>
      <c r="F211" t="s">
        <v>44</v>
      </c>
      <c r="G211" s="23"/>
      <c r="H211">
        <v>1279</v>
      </c>
      <c r="I211" s="24">
        <v>0.97905027932960897</v>
      </c>
      <c r="J211" s="24">
        <v>0.98827208756841278</v>
      </c>
      <c r="K211" s="24">
        <v>0.9</v>
      </c>
      <c r="L211" t="s">
        <v>40</v>
      </c>
      <c r="M211" t="s">
        <v>45</v>
      </c>
      <c r="N211" t="s">
        <v>59</v>
      </c>
      <c r="O211" s="2">
        <v>46203</v>
      </c>
      <c r="P211" s="24">
        <v>1.1727912431587178E-2</v>
      </c>
    </row>
    <row r="212" spans="1:17" x14ac:dyDescent="0.25">
      <c r="A212">
        <v>2026</v>
      </c>
      <c r="B212" t="s">
        <v>14</v>
      </c>
      <c r="C212" t="s">
        <v>32</v>
      </c>
      <c r="D212" t="s">
        <v>16</v>
      </c>
      <c r="E212">
        <v>2</v>
      </c>
      <c r="F212" t="s">
        <v>43</v>
      </c>
      <c r="G212" s="23" t="s">
        <v>57</v>
      </c>
      <c r="H212">
        <v>42</v>
      </c>
      <c r="I212" s="24">
        <v>1</v>
      </c>
      <c r="J212" s="24">
        <v>1</v>
      </c>
      <c r="K212" s="24">
        <v>0.9</v>
      </c>
      <c r="L212" t="s">
        <v>40</v>
      </c>
      <c r="M212" t="s">
        <v>45</v>
      </c>
      <c r="N212" t="s">
        <v>76</v>
      </c>
      <c r="O212" s="2">
        <v>46203</v>
      </c>
      <c r="P212" s="24">
        <v>4.7619047619047616E-2</v>
      </c>
      <c r="Q212">
        <v>0</v>
      </c>
    </row>
    <row r="213" spans="1:17" x14ac:dyDescent="0.25">
      <c r="A213">
        <v>2026</v>
      </c>
      <c r="B213" t="s">
        <v>14</v>
      </c>
      <c r="C213" t="s">
        <v>32</v>
      </c>
      <c r="D213" t="s">
        <v>20</v>
      </c>
      <c r="E213">
        <v>40</v>
      </c>
      <c r="F213" t="s">
        <v>43</v>
      </c>
      <c r="G213" s="23" t="s">
        <v>57</v>
      </c>
      <c r="H213">
        <v>42</v>
      </c>
      <c r="I213" s="24">
        <v>1</v>
      </c>
      <c r="J213" s="24">
        <v>1</v>
      </c>
      <c r="K213" s="24">
        <v>0.9</v>
      </c>
      <c r="L213" t="s">
        <v>40</v>
      </c>
      <c r="M213" t="s">
        <v>45</v>
      </c>
      <c r="N213" t="s">
        <v>76</v>
      </c>
      <c r="O213" s="2">
        <v>46203</v>
      </c>
      <c r="P213" s="24">
        <v>0.95238095238095233</v>
      </c>
      <c r="Q213">
        <v>5</v>
      </c>
    </row>
    <row r="214" spans="1:17" x14ac:dyDescent="0.25">
      <c r="A214">
        <v>2026</v>
      </c>
      <c r="B214" t="s">
        <v>14</v>
      </c>
      <c r="C214" t="s">
        <v>32</v>
      </c>
      <c r="D214" t="s">
        <v>21</v>
      </c>
      <c r="E214">
        <v>0</v>
      </c>
      <c r="F214" t="s">
        <v>43</v>
      </c>
      <c r="G214" s="23" t="s">
        <v>57</v>
      </c>
      <c r="H214">
        <v>42</v>
      </c>
      <c r="I214" s="24">
        <v>1</v>
      </c>
      <c r="J214" s="24">
        <v>1</v>
      </c>
      <c r="K214" s="24">
        <v>0.9</v>
      </c>
      <c r="L214" t="s">
        <v>40</v>
      </c>
      <c r="M214" t="s">
        <v>45</v>
      </c>
      <c r="N214" t="s">
        <v>76</v>
      </c>
      <c r="O214" s="2">
        <v>46203</v>
      </c>
      <c r="P214" s="24">
        <v>0</v>
      </c>
      <c r="Q214">
        <v>0</v>
      </c>
    </row>
    <row r="215" spans="1:17" x14ac:dyDescent="0.25">
      <c r="A215">
        <v>2026</v>
      </c>
      <c r="B215" t="s">
        <v>14</v>
      </c>
      <c r="C215" t="s">
        <v>33</v>
      </c>
      <c r="D215" t="s">
        <v>16</v>
      </c>
      <c r="E215">
        <v>1</v>
      </c>
      <c r="F215" t="s">
        <v>43</v>
      </c>
      <c r="G215" s="23"/>
      <c r="H215">
        <v>16</v>
      </c>
      <c r="I215" s="24">
        <v>1</v>
      </c>
      <c r="J215" s="24">
        <v>1</v>
      </c>
      <c r="K215" s="24">
        <v>0.9</v>
      </c>
      <c r="L215" t="s">
        <v>40</v>
      </c>
      <c r="M215" t="s">
        <v>45</v>
      </c>
      <c r="N215" t="s">
        <v>52</v>
      </c>
      <c r="O215" s="2">
        <v>46203</v>
      </c>
      <c r="P215" s="24">
        <v>6.25E-2</v>
      </c>
      <c r="Q215">
        <v>0</v>
      </c>
    </row>
    <row r="216" spans="1:17" x14ac:dyDescent="0.25">
      <c r="A216">
        <v>2026</v>
      </c>
      <c r="B216" t="s">
        <v>14</v>
      </c>
      <c r="C216" t="s">
        <v>33</v>
      </c>
      <c r="D216" t="s">
        <v>20</v>
      </c>
      <c r="E216">
        <v>15</v>
      </c>
      <c r="F216" t="s">
        <v>43</v>
      </c>
      <c r="G216" s="23"/>
      <c r="H216">
        <v>16</v>
      </c>
      <c r="I216" s="24">
        <v>1</v>
      </c>
      <c r="J216" s="24">
        <v>1</v>
      </c>
      <c r="K216" s="24">
        <v>0.9</v>
      </c>
      <c r="L216" t="s">
        <v>40</v>
      </c>
      <c r="M216" t="s">
        <v>45</v>
      </c>
      <c r="N216" t="s">
        <v>52</v>
      </c>
      <c r="O216" s="2">
        <v>46203</v>
      </c>
      <c r="P216" s="24">
        <v>0.9375</v>
      </c>
      <c r="Q216">
        <v>11</v>
      </c>
    </row>
    <row r="217" spans="1:17" x14ac:dyDescent="0.25">
      <c r="A217">
        <v>2026</v>
      </c>
      <c r="B217" t="s">
        <v>14</v>
      </c>
      <c r="C217" t="s">
        <v>33</v>
      </c>
      <c r="D217" t="s">
        <v>21</v>
      </c>
      <c r="E217">
        <v>0</v>
      </c>
      <c r="F217" t="s">
        <v>43</v>
      </c>
      <c r="G217" s="23"/>
      <c r="H217">
        <v>16</v>
      </c>
      <c r="I217" s="24">
        <v>1</v>
      </c>
      <c r="J217" s="24">
        <v>1</v>
      </c>
      <c r="K217" s="24">
        <v>0.9</v>
      </c>
      <c r="L217" t="s">
        <v>40</v>
      </c>
      <c r="M217" t="s">
        <v>45</v>
      </c>
      <c r="N217" t="s">
        <v>52</v>
      </c>
      <c r="O217" s="2">
        <v>46203</v>
      </c>
      <c r="P217" s="24">
        <v>0</v>
      </c>
      <c r="Q217">
        <v>0</v>
      </c>
    </row>
    <row r="218" spans="1:17" x14ac:dyDescent="0.25">
      <c r="A218">
        <v>2026</v>
      </c>
      <c r="B218" t="s">
        <v>14</v>
      </c>
      <c r="C218" t="s">
        <v>34</v>
      </c>
      <c r="D218" t="s">
        <v>16</v>
      </c>
      <c r="E218">
        <v>1</v>
      </c>
      <c r="F218" t="s">
        <v>46</v>
      </c>
      <c r="G218" s="23" t="s">
        <v>57</v>
      </c>
      <c r="H218">
        <v>25</v>
      </c>
      <c r="I218" s="24">
        <v>1</v>
      </c>
      <c r="J218" s="24">
        <v>1</v>
      </c>
      <c r="K218" s="24">
        <v>0.9</v>
      </c>
      <c r="L218" t="s">
        <v>40</v>
      </c>
      <c r="M218" t="s">
        <v>45</v>
      </c>
      <c r="N218" t="s">
        <v>67</v>
      </c>
      <c r="O218" s="2">
        <v>46203</v>
      </c>
      <c r="P218" s="24">
        <v>0.04</v>
      </c>
    </row>
    <row r="219" spans="1:17" x14ac:dyDescent="0.25">
      <c r="A219">
        <v>2026</v>
      </c>
      <c r="B219" t="s">
        <v>14</v>
      </c>
      <c r="C219" t="s">
        <v>34</v>
      </c>
      <c r="D219" t="s">
        <v>20</v>
      </c>
      <c r="E219">
        <v>24</v>
      </c>
      <c r="F219" t="s">
        <v>46</v>
      </c>
      <c r="G219" s="23" t="s">
        <v>57</v>
      </c>
      <c r="H219">
        <v>25</v>
      </c>
      <c r="I219" s="24">
        <v>1</v>
      </c>
      <c r="J219" s="24">
        <v>1</v>
      </c>
      <c r="K219" s="24">
        <v>0.9</v>
      </c>
      <c r="L219" t="s">
        <v>40</v>
      </c>
      <c r="M219" t="s">
        <v>45</v>
      </c>
      <c r="N219" t="s">
        <v>67</v>
      </c>
      <c r="O219" s="2">
        <v>46203</v>
      </c>
      <c r="P219" s="24">
        <v>0.96</v>
      </c>
    </row>
    <row r="220" spans="1:17" x14ac:dyDescent="0.25">
      <c r="A220">
        <v>2026</v>
      </c>
      <c r="B220" t="s">
        <v>14</v>
      </c>
      <c r="C220" t="s">
        <v>34</v>
      </c>
      <c r="D220" t="s">
        <v>21</v>
      </c>
      <c r="E220">
        <v>0</v>
      </c>
      <c r="F220" t="s">
        <v>46</v>
      </c>
      <c r="G220" s="23" t="s">
        <v>57</v>
      </c>
      <c r="H220">
        <v>25</v>
      </c>
      <c r="I220" s="24">
        <v>1</v>
      </c>
      <c r="J220" s="24">
        <v>1</v>
      </c>
      <c r="K220" s="24">
        <v>0.9</v>
      </c>
      <c r="L220" t="s">
        <v>40</v>
      </c>
      <c r="M220" t="s">
        <v>45</v>
      </c>
      <c r="N220" t="s">
        <v>67</v>
      </c>
      <c r="O220" s="2">
        <v>46203</v>
      </c>
      <c r="P220" s="24">
        <v>0</v>
      </c>
    </row>
    <row r="221" spans="1:17" x14ac:dyDescent="0.25">
      <c r="A221">
        <v>2026</v>
      </c>
      <c r="B221" t="s">
        <v>14</v>
      </c>
      <c r="C221" t="s">
        <v>36</v>
      </c>
      <c r="D221" t="s">
        <v>16</v>
      </c>
      <c r="E221">
        <v>0</v>
      </c>
      <c r="F221" t="s">
        <v>46</v>
      </c>
      <c r="G221" s="23"/>
      <c r="H221">
        <v>53</v>
      </c>
      <c r="I221" s="24"/>
      <c r="J221" s="24">
        <v>1</v>
      </c>
      <c r="K221" s="24">
        <v>0.9</v>
      </c>
      <c r="L221" t="s">
        <v>40</v>
      </c>
      <c r="M221" t="s">
        <v>45</v>
      </c>
      <c r="N221" t="s">
        <v>61</v>
      </c>
      <c r="O221" s="2">
        <v>46203</v>
      </c>
      <c r="P221" s="24">
        <v>0</v>
      </c>
    </row>
    <row r="222" spans="1:17" x14ac:dyDescent="0.25">
      <c r="A222">
        <v>2026</v>
      </c>
      <c r="B222" t="s">
        <v>14</v>
      </c>
      <c r="C222" t="s">
        <v>36</v>
      </c>
      <c r="D222" t="s">
        <v>20</v>
      </c>
      <c r="E222">
        <v>53</v>
      </c>
      <c r="F222" t="s">
        <v>46</v>
      </c>
      <c r="G222" s="23"/>
      <c r="H222">
        <v>53</v>
      </c>
      <c r="I222" s="24"/>
      <c r="J222" s="24">
        <v>1</v>
      </c>
      <c r="K222" s="24">
        <v>0.9</v>
      </c>
      <c r="L222" t="s">
        <v>40</v>
      </c>
      <c r="M222" t="s">
        <v>45</v>
      </c>
      <c r="N222" t="s">
        <v>61</v>
      </c>
      <c r="O222" s="2">
        <v>46203</v>
      </c>
      <c r="P222" s="24">
        <v>1</v>
      </c>
    </row>
    <row r="223" spans="1:17" x14ac:dyDescent="0.25">
      <c r="A223">
        <v>2026</v>
      </c>
      <c r="B223" t="s">
        <v>14</v>
      </c>
      <c r="C223" t="s">
        <v>36</v>
      </c>
      <c r="D223" t="s">
        <v>21</v>
      </c>
      <c r="E223">
        <v>0</v>
      </c>
      <c r="F223" t="s">
        <v>46</v>
      </c>
      <c r="G223" s="23"/>
      <c r="H223">
        <v>53</v>
      </c>
      <c r="I223" s="24"/>
      <c r="J223" s="24">
        <v>1</v>
      </c>
      <c r="K223" s="24">
        <v>0.9</v>
      </c>
      <c r="L223" t="s">
        <v>40</v>
      </c>
      <c r="M223" t="s">
        <v>45</v>
      </c>
      <c r="N223" t="s">
        <v>61</v>
      </c>
      <c r="O223" s="2">
        <v>46203</v>
      </c>
      <c r="P223" s="24">
        <v>0</v>
      </c>
    </row>
    <row r="224" spans="1:17" x14ac:dyDescent="0.25">
      <c r="A224">
        <v>2026</v>
      </c>
      <c r="B224" t="s">
        <v>14</v>
      </c>
      <c r="C224" t="s">
        <v>37</v>
      </c>
      <c r="D224" t="s">
        <v>16</v>
      </c>
      <c r="E224">
        <v>32</v>
      </c>
      <c r="F224" t="s">
        <v>43</v>
      </c>
      <c r="G224" s="23"/>
      <c r="H224">
        <v>74</v>
      </c>
      <c r="I224" s="24">
        <v>1</v>
      </c>
      <c r="J224" s="24">
        <v>1</v>
      </c>
      <c r="K224" s="24">
        <v>0.9</v>
      </c>
      <c r="L224" t="s">
        <v>40</v>
      </c>
      <c r="M224" t="s">
        <v>45</v>
      </c>
      <c r="N224" t="s">
        <v>70</v>
      </c>
      <c r="O224" s="2">
        <v>46203</v>
      </c>
      <c r="P224" s="24">
        <v>0.43243243243243246</v>
      </c>
      <c r="Q224">
        <v>0</v>
      </c>
    </row>
    <row r="225" spans="1:17" x14ac:dyDescent="0.25">
      <c r="A225">
        <v>2026</v>
      </c>
      <c r="B225" t="s">
        <v>14</v>
      </c>
      <c r="C225" t="s">
        <v>37</v>
      </c>
      <c r="D225" t="s">
        <v>20</v>
      </c>
      <c r="E225">
        <v>42</v>
      </c>
      <c r="F225" t="s">
        <v>43</v>
      </c>
      <c r="G225" s="23"/>
      <c r="H225">
        <v>74</v>
      </c>
      <c r="I225" s="24">
        <v>1</v>
      </c>
      <c r="J225" s="24">
        <v>1</v>
      </c>
      <c r="K225" s="24">
        <v>0.9</v>
      </c>
      <c r="L225" t="s">
        <v>40</v>
      </c>
      <c r="M225" t="s">
        <v>45</v>
      </c>
      <c r="N225" t="s">
        <v>70</v>
      </c>
      <c r="O225" s="2">
        <v>46203</v>
      </c>
      <c r="P225" s="24">
        <v>0.56756756756756754</v>
      </c>
      <c r="Q225">
        <v>15</v>
      </c>
    </row>
    <row r="226" spans="1:17" x14ac:dyDescent="0.25">
      <c r="A226">
        <v>2026</v>
      </c>
      <c r="B226" t="s">
        <v>14</v>
      </c>
      <c r="C226" t="s">
        <v>37</v>
      </c>
      <c r="D226" t="s">
        <v>21</v>
      </c>
      <c r="E226">
        <v>0</v>
      </c>
      <c r="F226" t="s">
        <v>43</v>
      </c>
      <c r="G226" s="23"/>
      <c r="H226">
        <v>74</v>
      </c>
      <c r="I226" s="24">
        <v>1</v>
      </c>
      <c r="J226" s="24">
        <v>1</v>
      </c>
      <c r="K226" s="24">
        <v>0.9</v>
      </c>
      <c r="L226" t="s">
        <v>40</v>
      </c>
      <c r="M226" t="s">
        <v>45</v>
      </c>
      <c r="N226" t="s">
        <v>70</v>
      </c>
      <c r="O226" s="2">
        <v>46203</v>
      </c>
      <c r="P226" s="24">
        <v>0</v>
      </c>
      <c r="Q226">
        <v>0</v>
      </c>
    </row>
    <row r="227" spans="1:17" x14ac:dyDescent="0.25">
      <c r="A227">
        <v>2026</v>
      </c>
      <c r="B227" t="s">
        <v>14</v>
      </c>
      <c r="C227" t="s">
        <v>38</v>
      </c>
      <c r="D227" t="s">
        <v>16</v>
      </c>
      <c r="E227">
        <v>9</v>
      </c>
      <c r="F227" t="s">
        <v>46</v>
      </c>
      <c r="G227" s="23"/>
      <c r="H227">
        <v>137</v>
      </c>
      <c r="I227" s="24">
        <v>1</v>
      </c>
      <c r="J227" s="24">
        <v>1</v>
      </c>
      <c r="K227" s="24">
        <v>0.9</v>
      </c>
      <c r="L227" t="s">
        <v>40</v>
      </c>
      <c r="M227" t="s">
        <v>45</v>
      </c>
      <c r="N227" t="s">
        <v>65</v>
      </c>
      <c r="O227" s="2">
        <v>46203</v>
      </c>
      <c r="P227" s="24">
        <v>6.569343065693431E-2</v>
      </c>
    </row>
    <row r="228" spans="1:17" x14ac:dyDescent="0.25">
      <c r="A228">
        <v>2026</v>
      </c>
      <c r="B228" t="s">
        <v>14</v>
      </c>
      <c r="C228" t="s">
        <v>38</v>
      </c>
      <c r="D228" t="s">
        <v>20</v>
      </c>
      <c r="E228">
        <v>128</v>
      </c>
      <c r="F228" t="s">
        <v>46</v>
      </c>
      <c r="G228" s="23"/>
      <c r="H228">
        <v>137</v>
      </c>
      <c r="I228" s="24">
        <v>1</v>
      </c>
      <c r="J228" s="24">
        <v>1</v>
      </c>
      <c r="K228" s="24">
        <v>0.9</v>
      </c>
      <c r="L228" t="s">
        <v>40</v>
      </c>
      <c r="M228" t="s">
        <v>45</v>
      </c>
      <c r="N228" t="s">
        <v>65</v>
      </c>
      <c r="O228" s="2">
        <v>46203</v>
      </c>
      <c r="P228" s="24">
        <v>0.93430656934306566</v>
      </c>
    </row>
    <row r="229" spans="1:17" x14ac:dyDescent="0.25">
      <c r="A229">
        <v>2026</v>
      </c>
      <c r="B229" t="s">
        <v>14</v>
      </c>
      <c r="C229" t="s">
        <v>38</v>
      </c>
      <c r="D229" t="s">
        <v>21</v>
      </c>
      <c r="E229">
        <v>0</v>
      </c>
      <c r="F229" t="s">
        <v>46</v>
      </c>
      <c r="G229" s="23"/>
      <c r="H229">
        <v>137</v>
      </c>
      <c r="I229" s="24">
        <v>1</v>
      </c>
      <c r="J229" s="24">
        <v>1</v>
      </c>
      <c r="K229" s="24">
        <v>0.9</v>
      </c>
      <c r="L229" t="s">
        <v>40</v>
      </c>
      <c r="M229" t="s">
        <v>45</v>
      </c>
      <c r="N229" t="s">
        <v>65</v>
      </c>
      <c r="O229" s="2">
        <v>46203</v>
      </c>
      <c r="P229" s="24">
        <v>0</v>
      </c>
    </row>
  </sheetData>
  <autoFilter ref="A1:Q229" xr:uid="{08FF4FAB-F5D8-4ACF-8F6F-0F17C9F504AA}"/>
  <sortState xmlns:xlrd2="http://schemas.microsoft.com/office/spreadsheetml/2017/richdata2" ref="A2:Q229">
    <sortCondition ref="A2:A229"/>
    <sortCondition ref="B2:B229"/>
    <sortCondition ref="C2:C229"/>
    <sortCondition ref="D2:D229" customList="On time,Pending,Overdue"/>
  </sortState>
  <pageMargins left="0.7" right="0.7" top="0.75" bottom="0.75" header="0.3" footer="0.3"/>
  <pageSetup orientation="portrait" horizontalDpi="1200" verticalDpi="1200" r:id="rId1"/>
  <ignoredErrors>
    <ignoredError sqref="H2:H128 H131:H143" formulaRange="1"/>
    <ignoredError sqref="I120:I121" 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00C25A-76E2-4926-B6B2-88A6E65D1D47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48895B69-0A5B-46BB-9EF6-81DDF39DA7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9605E-9825-4BC4-A678-EE0165758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Sage *</dc:creator>
  <cp:keywords/>
  <dc:description/>
  <cp:lastModifiedBy>Bennett, Sage *</cp:lastModifiedBy>
  <cp:revision/>
  <dcterms:created xsi:type="dcterms:W3CDTF">2026-05-28T17:36:05Z</dcterms:created>
  <dcterms:modified xsi:type="dcterms:W3CDTF">2026-08-20T18:17:21Z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