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ge.Bennett\Downloads\"/>
    </mc:Choice>
  </mc:AlternateContent>
  <xr:revisionPtr revIDLastSave="0" documentId="8_{8F070DD4-E28E-45EF-BBE4-A52181DAF98A}" xr6:coauthVersionLast="47" xr6:coauthVersionMax="47" xr10:uidLastSave="{00000000-0000-0000-0000-000000000000}"/>
  <bookViews>
    <workbookView xWindow="-120" yWindow="-120" windowWidth="24240" windowHeight="13020" xr2:uid="{6B2DB9B2-707D-4FA5-82BC-661E32166B37}"/>
  </bookViews>
  <sheets>
    <sheet name="Performance Data" sheetId="1" r:id="rId1"/>
  </sheets>
  <definedNames>
    <definedName name="_xlnm._FilterDatabase" localSheetId="0" hidden="1">'Performance Data'!$A$1:$Q$88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7" i="1" l="1"/>
  <c r="P36" i="1"/>
  <c r="P35" i="1"/>
  <c r="N31" i="1"/>
  <c r="I31" i="1"/>
  <c r="H31" i="1"/>
  <c r="P31" i="1" s="1"/>
  <c r="N30" i="1"/>
  <c r="I30" i="1"/>
  <c r="H30" i="1"/>
  <c r="P30" i="1" s="1"/>
  <c r="N29" i="1"/>
  <c r="I29" i="1"/>
  <c r="H29" i="1"/>
  <c r="P29" i="1" s="1"/>
  <c r="N28" i="1"/>
  <c r="I28" i="1"/>
  <c r="H28" i="1"/>
  <c r="P28" i="1" s="1"/>
  <c r="N27" i="1"/>
  <c r="I27" i="1"/>
  <c r="H27" i="1"/>
  <c r="P27" i="1" s="1"/>
  <c r="N26" i="1"/>
  <c r="I26" i="1"/>
  <c r="H26" i="1"/>
  <c r="P26" i="1" s="1"/>
  <c r="N25" i="1"/>
  <c r="I25" i="1"/>
  <c r="H25" i="1"/>
  <c r="P25" i="1" s="1"/>
  <c r="N24" i="1"/>
  <c r="I24" i="1"/>
  <c r="H24" i="1"/>
  <c r="P24" i="1" s="1"/>
  <c r="N23" i="1"/>
  <c r="I23" i="1"/>
  <c r="H23" i="1"/>
  <c r="N22" i="1"/>
  <c r="I22" i="1"/>
  <c r="H22" i="1"/>
  <c r="P22" i="1" s="1"/>
  <c r="N21" i="1"/>
  <c r="I21" i="1"/>
  <c r="H21" i="1"/>
  <c r="P21" i="1" s="1"/>
  <c r="N20" i="1"/>
  <c r="I20" i="1"/>
  <c r="H20" i="1"/>
  <c r="P20" i="1" s="1"/>
  <c r="N19" i="1"/>
  <c r="I19" i="1"/>
  <c r="H19" i="1"/>
  <c r="P19" i="1" s="1"/>
  <c r="N18" i="1"/>
  <c r="I18" i="1"/>
  <c r="H18" i="1"/>
  <c r="P18" i="1" s="1"/>
  <c r="N17" i="1"/>
  <c r="I17" i="1"/>
  <c r="H17" i="1"/>
  <c r="N16" i="1"/>
  <c r="I16" i="1"/>
  <c r="H16" i="1"/>
  <c r="P16" i="1" s="1"/>
  <c r="N15" i="1"/>
  <c r="I15" i="1"/>
  <c r="H15" i="1"/>
  <c r="P15" i="1" s="1"/>
  <c r="N14" i="1"/>
  <c r="I14" i="1"/>
  <c r="H14" i="1"/>
  <c r="P14" i="1" s="1"/>
  <c r="N13" i="1"/>
  <c r="I13" i="1"/>
  <c r="H13" i="1"/>
  <c r="P13" i="1" s="1"/>
  <c r="N12" i="1"/>
  <c r="I12" i="1"/>
  <c r="H12" i="1"/>
  <c r="P12" i="1" s="1"/>
  <c r="N11" i="1"/>
  <c r="I11" i="1"/>
  <c r="H11" i="1"/>
  <c r="N10" i="1"/>
  <c r="I10" i="1"/>
  <c r="P10" i="1"/>
  <c r="N9" i="1"/>
  <c r="I9" i="1"/>
  <c r="P9" i="1"/>
  <c r="N8" i="1"/>
  <c r="I8" i="1"/>
  <c r="P8" i="1"/>
  <c r="N7" i="1"/>
  <c r="I7" i="1"/>
  <c r="H7" i="1"/>
  <c r="P7" i="1" s="1"/>
  <c r="N6" i="1"/>
  <c r="I6" i="1"/>
  <c r="H6" i="1"/>
  <c r="P6" i="1" s="1"/>
  <c r="N5" i="1"/>
  <c r="I5" i="1"/>
  <c r="H5" i="1"/>
  <c r="J7" i="1" s="1"/>
  <c r="N4" i="1"/>
  <c r="I4" i="1"/>
  <c r="H4" i="1"/>
  <c r="P4" i="1" s="1"/>
  <c r="N3" i="1"/>
  <c r="I3" i="1"/>
  <c r="H3" i="1"/>
  <c r="P3" i="1" s="1"/>
  <c r="N2" i="1"/>
  <c r="I2" i="1"/>
  <c r="H2" i="1"/>
  <c r="P2" i="1" s="1"/>
  <c r="M28" i="1" l="1"/>
  <c r="M12" i="1"/>
  <c r="M15" i="1"/>
  <c r="M3" i="1"/>
  <c r="M7" i="1"/>
  <c r="M13" i="1"/>
  <c r="M19" i="1"/>
  <c r="M16" i="1"/>
  <c r="M22" i="1"/>
  <c r="M31" i="1"/>
  <c r="J2" i="1"/>
  <c r="M26" i="1"/>
  <c r="J30" i="1"/>
  <c r="M10" i="1"/>
  <c r="J3" i="1"/>
  <c r="M5" i="1"/>
  <c r="M27" i="1"/>
  <c r="J31" i="1"/>
  <c r="M9" i="1"/>
  <c r="M21" i="1"/>
  <c r="M4" i="1"/>
  <c r="M20" i="1"/>
  <c r="M2" i="1"/>
  <c r="M14" i="1"/>
  <c r="J6" i="1"/>
  <c r="M6" i="1"/>
  <c r="M17" i="1"/>
  <c r="J5" i="1"/>
  <c r="M30" i="1"/>
  <c r="J29" i="1"/>
  <c r="J13" i="1"/>
  <c r="J11" i="1"/>
  <c r="J12" i="1"/>
  <c r="P11" i="1"/>
  <c r="J25" i="1"/>
  <c r="J23" i="1"/>
  <c r="J24" i="1"/>
  <c r="P23" i="1"/>
  <c r="M24" i="1"/>
  <c r="M25" i="1"/>
  <c r="P5" i="1"/>
  <c r="M11" i="1"/>
  <c r="J15" i="1"/>
  <c r="J16" i="1"/>
  <c r="J14" i="1"/>
  <c r="M23" i="1"/>
  <c r="J19" i="1"/>
  <c r="J17" i="1"/>
  <c r="J18" i="1"/>
  <c r="P17" i="1"/>
  <c r="M18" i="1"/>
  <c r="J21" i="1"/>
  <c r="J22" i="1"/>
  <c r="J20" i="1"/>
  <c r="M29" i="1"/>
  <c r="J4" i="1"/>
  <c r="M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tc={B6FB59B8-B9DB-41CD-A522-543C3C9B40F5}</author>
  </authors>
  <commentList>
    <comment ref="N1" authorId="0" shapeId="0" xr:uid="{B6FB59B8-B9DB-41CD-A522-543C3C9B40F5}">
      <text>
        <t>[Threaded comment]
Your version of Excel allows you to read this threaded comment; however, any edits to it will get removed if the file is opened in a newer version of Excel. Learn more: https://go.microsoft.com/fwlink/?linkid=870924
Comment:
    If Fiscal Year is Preliminary then this number represents the Actions Completed (On Time + Overdue) out of the Total. If Fiscal Year is NOT Preliminary then this number represents the Actions On Time out of the Total.</t>
      </text>
    </comment>
  </commentList>
</comments>
</file>

<file path=xl/sharedStrings.xml><?xml version="1.0" encoding="utf-8"?>
<sst xmlns="http://schemas.openxmlformats.org/spreadsheetml/2006/main" count="596" uniqueCount="49">
  <si>
    <t>Time Period</t>
  </si>
  <si>
    <t>PDUFA Submission Type</t>
  </si>
  <si>
    <t>Goal Name</t>
  </si>
  <si>
    <t>Review Status</t>
  </si>
  <si>
    <t>Total Submissions</t>
  </si>
  <si>
    <t>Goal Timeline</t>
  </si>
  <si>
    <t>Total</t>
  </si>
  <si>
    <t>Percent On Time</t>
  </si>
  <si>
    <t>Highest Possible Performance</t>
  </si>
  <si>
    <t>Performance Goal</t>
  </si>
  <si>
    <t>Preliminary</t>
  </si>
  <si>
    <t>Goal Met Status</t>
  </si>
  <si>
    <t>Data As Of</t>
  </si>
  <si>
    <t>Percent of Total</t>
  </si>
  <si>
    <t>Procedural Notifications and Responses</t>
  </si>
  <si>
    <t>On Time</t>
  </si>
  <si>
    <t>60 days</t>
  </si>
  <si>
    <t>N</t>
  </si>
  <si>
    <t>Pending</t>
  </si>
  <si>
    <t>Overdue</t>
  </si>
  <si>
    <t>Major Dispute Resolutions****</t>
  </si>
  <si>
    <t>30 days</t>
  </si>
  <si>
    <t>Responses to Clinical Holds</t>
  </si>
  <si>
    <t>Review of Proprietary Names Submitted During IND Phase</t>
  </si>
  <si>
    <t>180 days</t>
  </si>
  <si>
    <t>Review of Proprietary Names Submitted During NDA/BLA Phase</t>
  </si>
  <si>
    <t>90 days</t>
  </si>
  <si>
    <t>Special Protocol Assessments</t>
  </si>
  <si>
    <t>45 days</t>
  </si>
  <si>
    <t>N/A</t>
  </si>
  <si>
    <t xml:space="preserve">Human Factors Validation Protocol Submissions to INDs** </t>
  </si>
  <si>
    <t>Priority NME NDAs and Original BLAs Approved with PMRs**</t>
  </si>
  <si>
    <t>action goal date</t>
  </si>
  <si>
    <t>Standard NME NDAs and Original BLAs Approved with PMRs**</t>
  </si>
  <si>
    <t>REMS Assessment Methods and Protocols***</t>
  </si>
  <si>
    <t>Use-Related Risk Analysis Submissions***</t>
  </si>
  <si>
    <t>Human Factors Validation Protocol Submissions to INDs**</t>
  </si>
  <si>
    <t>Y</t>
  </si>
  <si>
    <t>Will Not Meet Goal</t>
  </si>
  <si>
    <t>Will Meet Goal</t>
  </si>
  <si>
    <t>Currently Meeting, Pending</t>
  </si>
  <si>
    <t>Currently Not Meeting, Pending</t>
  </si>
  <si>
    <t>Undesignated</t>
  </si>
  <si>
    <t>within</t>
  </si>
  <si>
    <t xml:space="preserve">6 weeks prior to </t>
  </si>
  <si>
    <t>6 weeks prior to</t>
  </si>
  <si>
    <t>8 weeks prior to</t>
  </si>
  <si>
    <t>Goal Timeline 2</t>
  </si>
  <si>
    <t>Actions Completed/On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</si>
</sst>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9" fontId="2" fillId="0" borderId="0" xfId="1" applyFont="1" applyFill="1"/>
    <xf numFmtId="14" fontId="2" fillId="0" borderId="0" xfId="0" applyNumberFormat="1" applyFont="1"/>
    <xf numFmtId="9" fontId="0" fillId="0" borderId="0" xfId="0" applyNumberFormat="1"/>
    <xf numFmtId="14" fontId="0" fillId="0" borderId="0" xfId="0" applyNumberFormat="1"/>
    <xf numFmtId="0" fontId="4" fillId="0" borderId="0" xfId="0" applyFont="1"/>
    <xf numFmtId="9" fontId="4" fillId="0" borderId="0" xfId="0" applyNumberFormat="1" applyFont="1"/>
    <xf numFmtId="0" fontId="0" fillId="0" borderId="0" xfId="0" applyAlignment="1">
      <alignment horizontal="right"/>
    </xf>
    <xf numFmtId="9" fontId="0" fillId="0" borderId="0" xfId="1" applyFont="1" applyFill="1"/>
    <xf numFmtId="9" fontId="3" fillId="0" borderId="0" xfId="0" applyNumberFormat="1" applyFont="1"/>
    <xf numFmtId="9" fontId="0" fillId="0" borderId="0" xfId="1" applyNumberFormat="1" applyFont="1" applyFill="1"/>
    <xf numFmtId="0" fontId="0" fillId="2" borderId="0" xfId="0" applyFill="1"/>
    <xf numFmtId="0" fontId="0" fillId="0" borderId="0" xfId="0" applyNumberFormat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elestine, Joshlyn *" id="{4AC42664-414F-4A40-ABF2-D8CAF3EDA028}" userId="S::Joshlyn.Celestine@fda.gov::85a236d2-8ef7-4ccc-be59-273ad9d1476f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N1" dT="2026-06-15T15:20:33.79" personId="{4AC42664-414F-4A40-ABF2-D8CAF3EDA028}" id="{B6FB59B8-B9DB-41CD-A522-543C3C9B40F5}">
    <text>If Fiscal Year is Preliminary then this number represents the Actions Completed (On Time + Overdue) out of the Total. If Fiscal Year is NOT Preliminary then this number represents the Actions On Time out of the Total.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5EF44-F643-4698-B181-F2A0EAF180B6}">
  <dimension ref="A1:Q88"/>
  <sheetViews>
    <sheetView tabSelected="1" zoomScale="89" zoomScaleNormal="100" workbookViewId="0">
      <pane ySplit="1" topLeftCell="A2" activePane="bottomLeft" state="frozen"/>
      <selection activeCell="D1" sqref="D1"/>
      <selection pane="bottomLeft" activeCell="A2" sqref="A2"/>
    </sheetView>
  </sheetViews>
  <sheetFormatPr defaultRowHeight="15" x14ac:dyDescent="0.25"/>
  <cols>
    <col min="1" max="1" width="15.42578125" style="10" customWidth="1"/>
    <col min="2" max="2" width="38.85546875" customWidth="1"/>
    <col min="3" max="3" width="65.5703125" customWidth="1"/>
    <col min="4" max="4" width="10" customWidth="1"/>
    <col min="5" max="6" width="16" style="8" customWidth="1"/>
    <col min="7" max="7" width="22.140625" customWidth="1"/>
    <col min="8" max="8" width="9.28515625" customWidth="1"/>
    <col min="9" max="9" width="18.140625" style="9" customWidth="1"/>
    <col min="10" max="10" width="26.7109375" style="9" customWidth="1"/>
    <col min="11" max="11" width="15.85546875" style="11" customWidth="1"/>
    <col min="12" max="12" width="13.5703125" customWidth="1"/>
    <col min="13" max="13" width="26.5703125" style="8" customWidth="1"/>
    <col min="14" max="14" width="19.7109375" customWidth="1"/>
    <col min="15" max="15" width="12.42578125" style="7" customWidth="1"/>
    <col min="16" max="16" width="17.42578125" style="11" customWidth="1"/>
    <col min="17" max="17" width="23.85546875" customWidth="1"/>
  </cols>
  <sheetData>
    <row r="1" spans="1:17" s="2" customForma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47</v>
      </c>
      <c r="H1" s="2" t="s">
        <v>6</v>
      </c>
      <c r="I1" s="12" t="s">
        <v>7</v>
      </c>
      <c r="J1" s="12" t="s">
        <v>8</v>
      </c>
      <c r="K1" s="4" t="s">
        <v>9</v>
      </c>
      <c r="L1" s="2" t="s">
        <v>10</v>
      </c>
      <c r="M1" s="3" t="s">
        <v>11</v>
      </c>
      <c r="N1" s="2" t="s">
        <v>48</v>
      </c>
      <c r="O1" s="5" t="s">
        <v>12</v>
      </c>
      <c r="P1" s="4" t="s">
        <v>13</v>
      </c>
      <c r="Q1" s="2" t="s">
        <v>42</v>
      </c>
    </row>
    <row r="2" spans="1:17" x14ac:dyDescent="0.25">
      <c r="A2">
        <v>2024</v>
      </c>
      <c r="B2" t="s">
        <v>14</v>
      </c>
      <c r="C2" t="s">
        <v>30</v>
      </c>
      <c r="D2" t="s">
        <v>15</v>
      </c>
      <c r="E2" s="8">
        <v>44</v>
      </c>
      <c r="F2" s="14" t="s">
        <v>43</v>
      </c>
      <c r="G2" t="s">
        <v>16</v>
      </c>
      <c r="H2">
        <f>SUM($E2:$E4)</f>
        <v>61</v>
      </c>
      <c r="I2" s="9">
        <f>IFERROR(E2/(E2+E4),"")</f>
        <v>0.72131147540983609</v>
      </c>
      <c r="J2" s="9">
        <f>IFERROR((E2+E3)/H2,0)</f>
        <v>0.72131147540983609</v>
      </c>
      <c r="K2" s="6">
        <v>0.9</v>
      </c>
      <c r="L2" t="s">
        <v>17</v>
      </c>
      <c r="M2" s="8" t="str">
        <f>IF(L2="Y",IF(AND(E2=0,E3=0,E4=0),"N/A",
IF(AND(E2=0,E3&gt;0,E4=0),"Currently Meeting, Pending",
IF(AND(E2&gt;0,E3&gt;0,I2+0.005&gt;=K2),"Currently Meeting, Pending",
IF(AND(E2&gt;0,E3&gt;=0,E4&gt;=0,I4+0.005&gt;=K4),"Will Meet Goal",
IF(AND(E2&gt;=0,E3=0,E4&gt;0,J4&lt;K4),"Will Not Meet Goal",
IF(AND(E2&gt;=0,E3&gt;0,E4&gt;0,I3&lt;K3),"Currently Not Meeting, Pending",
"ERROR")))))),
IF(AND(E2=0,E3=0,E4=0),"N/A",
IF(AND(E2=0,E3&gt;0,E4=0),"Goal Met",
IF(AND(E2&gt;0,E3&gt;0,I2+0.005&gt;=K2),"Goal Met",
IF(AND(E2&gt;0,E3&gt;=0,E4&gt;=0,I4+0.005&gt;=K4),"Goal Met",
IF(AND(E2&gt;=0,E3=0,E4&gt;0,I4&lt;K4),"Goal Not Met",
IF(AND(E2&gt;=0,E3&gt;0,E4&gt;0,I3&lt;K3),"Goal Not Met","ERROR")
))))))</f>
        <v>Goal Not Met</v>
      </c>
      <c r="N2">
        <f>IF(L2="Y",(E2+E4),E2)</f>
        <v>44</v>
      </c>
      <c r="O2" s="7">
        <v>45930</v>
      </c>
      <c r="P2" s="6">
        <f t="shared" ref="P2:P31" si="0">IFERROR(E2/H2,0)</f>
        <v>0.72131147540983609</v>
      </c>
    </row>
    <row r="3" spans="1:17" x14ac:dyDescent="0.25">
      <c r="A3">
        <v>2024</v>
      </c>
      <c r="B3" t="s">
        <v>14</v>
      </c>
      <c r="C3" t="s">
        <v>30</v>
      </c>
      <c r="D3" t="s">
        <v>18</v>
      </c>
      <c r="E3" s="8">
        <v>0</v>
      </c>
      <c r="F3" s="14" t="s">
        <v>43</v>
      </c>
      <c r="G3" t="s">
        <v>16</v>
      </c>
      <c r="H3">
        <f>SUM($E2:$E4)</f>
        <v>61</v>
      </c>
      <c r="I3" s="9">
        <f>IFERROR(E2/(E2+E4),"")</f>
        <v>0.72131147540983609</v>
      </c>
      <c r="J3" s="9">
        <f>IFERROR((E2+E3)/H2,0)</f>
        <v>0.72131147540983609</v>
      </c>
      <c r="K3" s="6">
        <v>0.9</v>
      </c>
      <c r="L3" t="s">
        <v>17</v>
      </c>
      <c r="M3" s="8" t="str">
        <f>IF(L2="Y",IF(AND(E2=0,E3=0,E4=0),"N/A",
IF(AND(E2=0,E3&gt;0,E4=0),"Currently Meeting, Pending",
IF(AND(E2&gt;0,E3&gt;0,I2+0.005&gt;=K2),"Currently Meeting, Pending",
IF(AND(E2&gt;0,E3&gt;=0,E4&gt;=0,I4+0.005&gt;=K4),"Will Meet Goal",
IF(AND(E2&gt;=0,E3=0,E4&gt;0,J4&lt;K4),"Will Not Meet Goal",
IF(AND(E2&gt;=0,E3&gt;0,E4&gt;0,I3&lt;K3),"Currently Not Meeting, Pending",
"ERROR")))))),
IF(AND(E2=0,E3=0,E4=0),"N/A",
IF(AND(E2=0,E3&gt;0,E4=0),"Goal Met",
IF(AND(E2&gt;0,E3&gt;0,I2+0.005&gt;=K2),"Goal Met",
IF(AND(E2&gt;0,E3&gt;=0,E4&gt;=0,I4+0.005&gt;=K4),"Goal Met",
IF(AND(E2&gt;=0,E3=0,E4&gt;0,I4&lt;K4),"Goal Not Met",
IF(AND(E2&gt;=0,E3&gt;0,E4&gt;0,I3&lt;K3),"Goal Not Met","ERROR")
))))))</f>
        <v>Goal Not Met</v>
      </c>
      <c r="N3">
        <f>IF(L2="Y",(E2+E4),E2)</f>
        <v>44</v>
      </c>
      <c r="O3" s="7">
        <v>45930</v>
      </c>
      <c r="P3" s="6">
        <f t="shared" si="0"/>
        <v>0</v>
      </c>
    </row>
    <row r="4" spans="1:17" x14ac:dyDescent="0.25">
      <c r="A4">
        <v>2024</v>
      </c>
      <c r="B4" t="s">
        <v>14</v>
      </c>
      <c r="C4" t="s">
        <v>30</v>
      </c>
      <c r="D4" t="s">
        <v>19</v>
      </c>
      <c r="E4" s="8">
        <v>17</v>
      </c>
      <c r="F4" s="14" t="s">
        <v>43</v>
      </c>
      <c r="G4" t="s">
        <v>16</v>
      </c>
      <c r="H4">
        <f>SUM($E2:$E4)</f>
        <v>61</v>
      </c>
      <c r="I4" s="9">
        <f>IFERROR(E2/(E2+E4),"")</f>
        <v>0.72131147540983609</v>
      </c>
      <c r="J4" s="9">
        <f>IFERROR((E2+E3)/H2,0)</f>
        <v>0.72131147540983609</v>
      </c>
      <c r="K4" s="6">
        <v>0.9</v>
      </c>
      <c r="L4" t="s">
        <v>17</v>
      </c>
      <c r="M4" s="8" t="str">
        <f>IF(L2="Y",IF(AND(E2=0,E3=0,E4=0),"N/A",
IF(AND(E2=0,E3&gt;0,E4=0),"Currently Meeting, Pending",
IF(AND(E2&gt;0,E3&gt;0,I2+0.005&gt;=K2),"Currently Meeting, Pending",
IF(AND(E2&gt;0,E3&gt;=0,E4&gt;=0,I4+0.005&gt;=K4),"Will Meet Goal",
IF(AND(E2&gt;=0,E3=0,E4&gt;0,J4&lt;K4),"Will Not Meet Goal",
IF(AND(E2&gt;=0,E3&gt;0,E4&gt;0,I3&lt;K3),"Currently Not Meeting, Pending",
"ERROR")))))),
IF(AND(E2=0,E3=0,E4=0),"N/A",
IF(AND(E2=0,E3&gt;0,E4=0),"Goal Met",
IF(AND(E2&gt;0,E3&gt;0,I2+0.005&gt;=K2),"Goal Met",
IF(AND(E2&gt;0,E3&gt;=0,E4&gt;=0,I4+0.005&gt;=K4),"Goal Met",
IF(AND(E2&gt;=0,E3=0,E4&gt;0,I4&lt;K4),"Goal Not Met",
IF(AND(E2&gt;=0,E3&gt;0,E4&gt;0,I3&lt;K3),"Goal Not Met","ERROR")
))))))</f>
        <v>Goal Not Met</v>
      </c>
      <c r="N4">
        <f>IF(L2="Y",(E2+E4),E2)</f>
        <v>44</v>
      </c>
      <c r="O4" s="7">
        <v>45930</v>
      </c>
      <c r="P4" s="6">
        <f t="shared" si="0"/>
        <v>0.27868852459016391</v>
      </c>
    </row>
    <row r="5" spans="1:17" x14ac:dyDescent="0.25">
      <c r="A5">
        <v>2024</v>
      </c>
      <c r="B5" t="s">
        <v>14</v>
      </c>
      <c r="C5" t="s">
        <v>20</v>
      </c>
      <c r="D5" t="s">
        <v>15</v>
      </c>
      <c r="E5" s="8">
        <v>15</v>
      </c>
      <c r="F5" s="14" t="s">
        <v>43</v>
      </c>
      <c r="G5" t="s">
        <v>21</v>
      </c>
      <c r="H5">
        <f>SUM($E5:$E7)</f>
        <v>16</v>
      </c>
      <c r="I5" s="9">
        <f>IFERROR(E5/(E5+E7),"")</f>
        <v>0.9375</v>
      </c>
      <c r="J5" s="9">
        <f>IFERROR((E5+E6)/H5,0)</f>
        <v>0.9375</v>
      </c>
      <c r="K5" s="6">
        <v>0.9</v>
      </c>
      <c r="L5" t="s">
        <v>17</v>
      </c>
      <c r="M5" s="8" t="str">
        <f>IF(L5="Y",IF(AND(E5=0,E6=0,E7=0),"N/A",
IF(AND(E5=0,E6&gt;0,E7=0),"Currently Meeting, Pending",
IF(AND(E5&gt;0,E6&gt;0,I5+0.005&gt;=K5),"Currently Meeting, Pending",
IF(AND(E5&gt;0,E6&gt;=0,E7&gt;=0,I7+0.005&gt;=K7),"Will Meet Goal",
IF(AND(E5&gt;=0,E6=0,E7&gt;0,J7&lt;K7),"Will Not Meet Goal",
IF(AND(E5&gt;=0,E6&gt;0,E7&gt;0,I6&lt;K6),"Currently Not Meeting, Pending",
"ERROR")))))),
IF(AND(E5=0,E6=0,E7=0),"N/A",
IF(AND(E5=0,E6&gt;0,E7=0),"Goal Met",
IF(AND(E5&gt;0,E6&gt;0,I5+0.005&gt;=K5),"Goal Met",
IF(AND(E5&gt;0,E6&gt;=0,E7&gt;=0,I7+0.005&gt;=K7),"Goal Met",
IF(AND(E5&gt;=0,E6=0,E7&gt;0,I7&lt;K7),"Goal Not Met",
IF(AND(E5&gt;=0,E6&gt;0,E7&gt;0,I6&lt;K6),"Goal Not Met","ERROR")
))))))</f>
        <v>Goal Met</v>
      </c>
      <c r="N5">
        <f>IF(L5="Y",(E5+E7),E5)</f>
        <v>15</v>
      </c>
      <c r="O5" s="7">
        <v>45930</v>
      </c>
      <c r="P5" s="6">
        <f t="shared" si="0"/>
        <v>0.9375</v>
      </c>
    </row>
    <row r="6" spans="1:17" x14ac:dyDescent="0.25">
      <c r="A6">
        <v>2024</v>
      </c>
      <c r="B6" t="s">
        <v>14</v>
      </c>
      <c r="C6" t="s">
        <v>20</v>
      </c>
      <c r="D6" t="s">
        <v>18</v>
      </c>
      <c r="E6" s="8">
        <v>0</v>
      </c>
      <c r="F6" s="14" t="s">
        <v>43</v>
      </c>
      <c r="G6" t="s">
        <v>21</v>
      </c>
      <c r="H6">
        <f>SUM($E5:$E7)</f>
        <v>16</v>
      </c>
      <c r="I6" s="9">
        <f>IFERROR(E5/(E5+E7),"")</f>
        <v>0.9375</v>
      </c>
      <c r="J6" s="9">
        <f>IFERROR((E5+E6)/H5,0)</f>
        <v>0.9375</v>
      </c>
      <c r="K6" s="6">
        <v>0.9</v>
      </c>
      <c r="L6" t="s">
        <v>17</v>
      </c>
      <c r="M6" s="8" t="str">
        <f>IF(L5="Y",IF(AND(E5=0,E6=0,E7=0),"N/A",
IF(AND(E5=0,E6&gt;0,E7=0),"Currently Meeting, Pending",
IF(AND(E5&gt;0,E6&gt;0,I5+0.005&gt;=K5),"Currently Meeting, Pending",
IF(AND(E5&gt;0,E6&gt;=0,E7&gt;=0,I7+0.005&gt;=K7),"Will Meet Goal",
IF(AND(E5&gt;=0,E6=0,E7&gt;0,J7&lt;K7),"Will Not Meet Goal",
IF(AND(E5&gt;=0,E6&gt;0,E7&gt;0,I6&lt;K6),"Currently Not Meeting, Pending",
"ERROR")))))),
IF(AND(E5=0,E6=0,E7=0),"N/A",
IF(AND(E5=0,E6&gt;0,E7=0),"Goal Met",
IF(AND(E5&gt;0,E6&gt;0,I5+0.005&gt;=K5),"Goal Met",
IF(AND(E5&gt;0,E6&gt;=0,E7&gt;=0,I7+0.005&gt;=K7),"Goal Met",
IF(AND(E5&gt;=0,E6=0,E7&gt;0,I7&lt;K7),"Goal Not Met",
IF(AND(E5&gt;=0,E6&gt;0,E7&gt;0,I6&lt;K6),"Goal Not Met","ERROR")
))))))</f>
        <v>Goal Met</v>
      </c>
      <c r="N6">
        <f>IF(L5="Y",(E5+E7),E5)</f>
        <v>15</v>
      </c>
      <c r="O6" s="7">
        <v>45930</v>
      </c>
      <c r="P6" s="6">
        <f t="shared" si="0"/>
        <v>0</v>
      </c>
    </row>
    <row r="7" spans="1:17" x14ac:dyDescent="0.25">
      <c r="A7">
        <v>2024</v>
      </c>
      <c r="B7" t="s">
        <v>14</v>
      </c>
      <c r="C7" t="s">
        <v>20</v>
      </c>
      <c r="D7" t="s">
        <v>19</v>
      </c>
      <c r="E7" s="8">
        <v>1</v>
      </c>
      <c r="F7" s="14" t="s">
        <v>43</v>
      </c>
      <c r="G7" t="s">
        <v>21</v>
      </c>
      <c r="H7">
        <f>SUM($E5:$E7)</f>
        <v>16</v>
      </c>
      <c r="I7" s="9">
        <f>IFERROR(E5/(E5+E7),"")</f>
        <v>0.9375</v>
      </c>
      <c r="J7" s="9">
        <f>IFERROR((E5+E6)/H5,0)</f>
        <v>0.9375</v>
      </c>
      <c r="K7" s="6">
        <v>0.9</v>
      </c>
      <c r="L7" t="s">
        <v>17</v>
      </c>
      <c r="M7" s="8" t="str">
        <f>IF(L5="Y",IF(AND(E5=0,E6=0,E7=0),"N/A",
IF(AND(E5=0,E6&gt;0,E7=0),"Currently Meeting, Pending",
IF(AND(E5&gt;0,E6&gt;0,I5+0.005&gt;=K5),"Currently Meeting, Pending",
IF(AND(E5&gt;0,E6&gt;=0,E7&gt;=0,I7+0.005&gt;=K7),"Will Meet Goal",
IF(AND(E5&gt;=0,E6=0,E7&gt;0,J7&lt;K7),"Will Not Meet Goal",
IF(AND(E5&gt;=0,E6&gt;0,E7&gt;0,I6&lt;K6),"Currently Not Meeting, Pending",
"ERROR")))))),
IF(AND(E5=0,E6=0,E7=0),"N/A",
IF(AND(E5=0,E6&gt;0,E7=0),"Goal Met",
IF(AND(E5&gt;0,E6&gt;0,I5+0.005&gt;=K5),"Goal Met",
IF(AND(E5&gt;0,E6&gt;=0,E7&gt;=0,I7+0.005&gt;=K7),"Goal Met",
IF(AND(E5&gt;=0,E6=0,E7&gt;0,I7&lt;K7),"Goal Not Met",
IF(AND(E5&gt;=0,E6&gt;0,E7&gt;0,I6&lt;K6),"Goal Not Met","ERROR")
))))))</f>
        <v>Goal Met</v>
      </c>
      <c r="N7">
        <f>IF(L5="Y",(E5+E7),E5)</f>
        <v>15</v>
      </c>
      <c r="O7" s="7">
        <v>45930</v>
      </c>
      <c r="P7" s="6">
        <f t="shared" si="0"/>
        <v>6.25E-2</v>
      </c>
    </row>
    <row r="8" spans="1:17" x14ac:dyDescent="0.25">
      <c r="A8">
        <v>2024</v>
      </c>
      <c r="B8" t="s">
        <v>14</v>
      </c>
      <c r="C8" t="s">
        <v>31</v>
      </c>
      <c r="D8" t="s">
        <v>15</v>
      </c>
      <c r="E8" s="8">
        <v>20</v>
      </c>
      <c r="F8" s="14" t="s">
        <v>44</v>
      </c>
      <c r="G8" t="s">
        <v>32</v>
      </c>
      <c r="H8">
        <v>26</v>
      </c>
      <c r="I8" s="9">
        <f>IFERROR(E8/(E8+E10),"")</f>
        <v>0.76923076923076927</v>
      </c>
      <c r="K8" s="6">
        <v>0.7</v>
      </c>
      <c r="L8" t="s">
        <v>17</v>
      </c>
      <c r="M8" s="8" t="str">
        <f>IF(L8="Y",IF(AND(E8=0,E9=0,E10=0),"N/A",
IF(AND(E8=0,E9&gt;0,E10=0),"Currently Meeting, Pending",
IF(AND(E8&gt;0,E9&gt;0,I8+0.005&gt;=K8),"Currently Meeting, Pending",
IF(AND(E8&gt;0,E9&gt;=0,E10&gt;=0,I10+0.005&gt;=K10),"Will Meet Goal",
IF(AND(E8&gt;=0,E9=0,E10&gt;0,J10&lt;K10),"Will Not Meet Goal",
IF(AND(E8&gt;=0,E9&gt;0,E10&gt;0,I9&lt;K9),"Currently Not Meeting, Pending",
"ERROR")))))),
IF(AND(E8=0,E9=0,E10=0),"N/A",
IF(AND(E8=0,E9&gt;0,E10=0),"Goal Met",
IF(AND(E8&gt;0,E9&gt;0,I8+0.005&gt;=K8),"Goal Met",
IF(AND(E8&gt;0,E9&gt;=0,E10&gt;=0,I10+0.005&gt;=K10),"Goal Met",
IF(AND(E8&gt;=0,E9=0,E10&gt;0,I10&lt;K10),"Goal Not Met",
IF(AND(E8&gt;=0,E9&gt;0,E10&gt;0,I9&lt;K9),"Goal Not Met","ERROR")
))))))</f>
        <v>Goal Met</v>
      </c>
      <c r="N8">
        <f>IF(L8="Y",(E8+E10),E8)</f>
        <v>20</v>
      </c>
      <c r="O8" s="7">
        <v>45930</v>
      </c>
      <c r="P8" s="6">
        <f t="shared" si="0"/>
        <v>0.76923076923076927</v>
      </c>
    </row>
    <row r="9" spans="1:17" x14ac:dyDescent="0.25">
      <c r="A9">
        <v>2024</v>
      </c>
      <c r="B9" t="s">
        <v>14</v>
      </c>
      <c r="C9" t="s">
        <v>31</v>
      </c>
      <c r="D9" t="s">
        <v>18</v>
      </c>
      <c r="E9" s="8">
        <v>0</v>
      </c>
      <c r="F9" s="14" t="s">
        <v>44</v>
      </c>
      <c r="G9" t="s">
        <v>32</v>
      </c>
      <c r="H9">
        <v>26</v>
      </c>
      <c r="I9" s="9">
        <f>IFERROR(E8/(E8+E10),"")</f>
        <v>0.76923076923076927</v>
      </c>
      <c r="K9" s="6">
        <v>0.7</v>
      </c>
      <c r="L9" t="s">
        <v>17</v>
      </c>
      <c r="M9" s="8" t="str">
        <f>IF(L8="Y",IF(AND(E8=0,E9=0,E10=0),"N/A",
IF(AND(E8=0,E9&gt;0,E10=0),"Currently Meeting, Pending",
IF(AND(E8&gt;0,E9&gt;0,I8+0.005&gt;=K8),"Currently Meeting, Pending",
IF(AND(E8&gt;0,E9&gt;=0,E10&gt;=0,I10+0.005&gt;=K10),"Will Meet Goal",
IF(AND(E8&gt;=0,E9=0,E10&gt;0,J10&lt;K10),"Will Not Meet Goal",
IF(AND(E8&gt;=0,E9&gt;0,E10&gt;0,I9&lt;K9),"Currently Not Meeting, Pending",
"ERROR")))))),
IF(AND(E8=0,E9=0,E10=0),"N/A",
IF(AND(E8=0,E9&gt;0,E10=0),"Goal Met",
IF(AND(E8&gt;0,E9&gt;0,I8+0.005&gt;=K8),"Goal Met",
IF(AND(E8&gt;0,E9&gt;=0,E10&gt;=0,I10+0.005&gt;=K10),"Goal Met",
IF(AND(E8&gt;=0,E9=0,E10&gt;0,I10&lt;K10),"Goal Not Met",
IF(AND(E8&gt;=0,E9&gt;0,E10&gt;0,I9&lt;K9),"Goal Not Met","ERROR")
))))))</f>
        <v>Goal Met</v>
      </c>
      <c r="N9">
        <f>IF(L8="Y",(E8+E10),E8)</f>
        <v>20</v>
      </c>
      <c r="O9" s="7">
        <v>45930</v>
      </c>
      <c r="P9" s="6">
        <f t="shared" si="0"/>
        <v>0</v>
      </c>
    </row>
    <row r="10" spans="1:17" x14ac:dyDescent="0.25">
      <c r="A10">
        <v>2024</v>
      </c>
      <c r="B10" t="s">
        <v>14</v>
      </c>
      <c r="C10" t="s">
        <v>31</v>
      </c>
      <c r="D10" t="s">
        <v>19</v>
      </c>
      <c r="E10" s="8">
        <v>6</v>
      </c>
      <c r="F10" s="14" t="s">
        <v>44</v>
      </c>
      <c r="G10" t="s">
        <v>32</v>
      </c>
      <c r="H10">
        <v>26</v>
      </c>
      <c r="I10" s="9">
        <f>IFERROR(E8/(E8+E10),"")</f>
        <v>0.76923076923076927</v>
      </c>
      <c r="K10" s="6">
        <v>0.7</v>
      </c>
      <c r="L10" t="s">
        <v>17</v>
      </c>
      <c r="M10" s="8" t="str">
        <f>IF(L8="Y",IF(AND(E8=0,E9=0,E10=0),"N/A",
IF(AND(E8=0,E9&gt;0,E10=0),"Currently Meeting, Pending",
IF(AND(E8&gt;0,E9&gt;0,I8+0.005&gt;=K8),"Currently Meeting, Pending",
IF(AND(E8&gt;0,E9&gt;=0,E10&gt;=0,I10+0.005&gt;=K10),"Will Meet Goal",
IF(AND(E8&gt;=0,E9=0,E10&gt;0,J10&lt;K10),"Will Not Meet Goal",
IF(AND(E8&gt;=0,E9&gt;0,E10&gt;0,I9&lt;K9),"Currently Not Meeting, Pending",
"ERROR")))))),
IF(AND(E8=0,E9=0,E10=0),"N/A",
IF(AND(E8=0,E9&gt;0,E10=0),"Goal Met",
IF(AND(E8&gt;0,E9&gt;0,I8+0.005&gt;=K8),"Goal Met",
IF(AND(E8&gt;0,E9&gt;=0,E10&gt;=0,I10+0.005&gt;=K10),"Goal Met",
IF(AND(E8&gt;=0,E9=0,E10&gt;0,I10&lt;K10),"Goal Not Met",
IF(AND(E8&gt;=0,E9&gt;0,E10&gt;0,I9&lt;K9),"Goal Not Met","ERROR")
))))))</f>
        <v>Goal Met</v>
      </c>
      <c r="N10">
        <f>IF(L8="Y",(E8+E10),E8)</f>
        <v>20</v>
      </c>
      <c r="O10" s="7">
        <v>45930</v>
      </c>
      <c r="P10" s="6">
        <f t="shared" si="0"/>
        <v>0.23076923076923078</v>
      </c>
    </row>
    <row r="11" spans="1:17" x14ac:dyDescent="0.25">
      <c r="A11">
        <v>2024</v>
      </c>
      <c r="B11" t="s">
        <v>14</v>
      </c>
      <c r="C11" t="s">
        <v>34</v>
      </c>
      <c r="D11" t="s">
        <v>15</v>
      </c>
      <c r="E11" s="8">
        <v>86</v>
      </c>
      <c r="F11" s="14" t="s">
        <v>43</v>
      </c>
      <c r="G11" t="s">
        <v>26</v>
      </c>
      <c r="H11">
        <f>SUM($E11:$E13)</f>
        <v>129</v>
      </c>
      <c r="I11" s="9">
        <f>IFERROR(E11/(E11+E13),"")</f>
        <v>0.66666666666666663</v>
      </c>
      <c r="J11" s="9">
        <f>IFERROR((E11+E12)/H11,"")</f>
        <v>0.66666666666666663</v>
      </c>
      <c r="K11" s="6">
        <v>0.5</v>
      </c>
      <c r="L11" t="s">
        <v>17</v>
      </c>
      <c r="M11" s="8" t="str">
        <f>IF(L11="Y",IF(AND(E11=0,E12=0,E13=0),"N/A",
IF(AND(E11=0,E12&gt;0,E13=0),"Currently Meeting, Pending",
IF(AND(E11&gt;0,E12&gt;0,I11+0.005&gt;=K11),"Currently Meeting, Pending",
IF(AND(E11&gt;0,E12&gt;=0,E13&gt;=0,I13+0.005&gt;=K13),"Will Meet Goal",
IF(AND(E11&gt;=0,E12=0,E13&gt;0,J13&lt;K13),"Will Not Meet Goal",
IF(AND(E11&gt;=0,E12&gt;0,E13&gt;0,I12&lt;K12),"Currently Not Meeting, Pending",
"ERROR")))))),
IF(AND(E11=0,E12=0,E13=0),"N/A",
IF(AND(E11=0,E12&gt;0,E13=0),"Goal Met",
IF(AND(E11&gt;0,E12&gt;0,I11+0.005&gt;=K11),"Goal Met",
IF(AND(E11&gt;0,E12&gt;=0,E13&gt;=0,I13+0.005&gt;=K13),"Goal Met",
IF(AND(E11&gt;=0,E12=0,E13&gt;0,I13&lt;K13),"Goal Not Met",
IF(AND(E11&gt;=0,E12&gt;0,E13&gt;0,I12&lt;K12),"Goal Not Met","ERROR")
))))))</f>
        <v>Goal Met</v>
      </c>
      <c r="N11">
        <f>IF(L11="Y",(E11+E13),E11)</f>
        <v>86</v>
      </c>
      <c r="O11" s="7">
        <v>45930</v>
      </c>
      <c r="P11" s="6">
        <f t="shared" si="0"/>
        <v>0.66666666666666663</v>
      </c>
    </row>
    <row r="12" spans="1:17" x14ac:dyDescent="0.25">
      <c r="A12">
        <v>2024</v>
      </c>
      <c r="B12" t="s">
        <v>14</v>
      </c>
      <c r="C12" t="s">
        <v>34</v>
      </c>
      <c r="D12" t="s">
        <v>18</v>
      </c>
      <c r="E12" s="8">
        <v>0</v>
      </c>
      <c r="F12" s="14" t="s">
        <v>43</v>
      </c>
      <c r="G12" t="s">
        <v>26</v>
      </c>
      <c r="H12">
        <f>SUM($E11:$E13)</f>
        <v>129</v>
      </c>
      <c r="I12" s="9">
        <f>IFERROR(E11/(E11+E13),"")</f>
        <v>0.66666666666666663</v>
      </c>
      <c r="J12" s="9">
        <f>IFERROR((E11+E12)/H11,"")</f>
        <v>0.66666666666666663</v>
      </c>
      <c r="K12" s="6">
        <v>0.5</v>
      </c>
      <c r="L12" t="s">
        <v>17</v>
      </c>
      <c r="M12" s="8" t="str">
        <f>IF(L11="Y",IF(AND(E11=0,E12=0,E13=0),"N/A",
IF(AND(E11=0,E12&gt;0,E13=0),"Currently Meeting, Pending",
IF(AND(E11&gt;0,E12&gt;0,I11+0.005&gt;=K11),"Currently Meeting, Pending",
IF(AND(E11&gt;0,E12&gt;=0,E13&gt;=0,I13+0.005&gt;=K13),"Will Meet Goal",
IF(AND(E11&gt;=0,E12=0,E13&gt;0,J13&lt;K13),"Will Not Meet Goal",
IF(AND(E11&gt;=0,E12&gt;0,E13&gt;0,I12&lt;K12),"Currently Not Meeting, Pending",
"ERROR")))))),
IF(AND(E11=0,E12=0,E13=0),"N/A",
IF(AND(E11=0,E12&gt;0,E13=0),"Goal Met",
IF(AND(E11&gt;0,E12&gt;0,I11+0.005&gt;=K11),"Goal Met",
IF(AND(E11&gt;0,E12&gt;=0,E13&gt;=0,I13+0.005&gt;=K13),"Goal Met",
IF(AND(E11&gt;=0,E12=0,E13&gt;0,I13&lt;K13),"Goal Not Met",
IF(AND(E11&gt;=0,E12&gt;0,E13&gt;0,I12&lt;K12),"Goal Not Met","ERROR")
))))))</f>
        <v>Goal Met</v>
      </c>
      <c r="N12">
        <f>IF(L11="Y",(E11+E13),E11)</f>
        <v>86</v>
      </c>
      <c r="O12" s="7">
        <v>45930</v>
      </c>
      <c r="P12" s="6">
        <f t="shared" si="0"/>
        <v>0</v>
      </c>
    </row>
    <row r="13" spans="1:17" x14ac:dyDescent="0.25">
      <c r="A13">
        <v>2024</v>
      </c>
      <c r="B13" t="s">
        <v>14</v>
      </c>
      <c r="C13" t="s">
        <v>34</v>
      </c>
      <c r="D13" t="s">
        <v>19</v>
      </c>
      <c r="E13" s="8">
        <v>43</v>
      </c>
      <c r="F13" s="14" t="s">
        <v>43</v>
      </c>
      <c r="G13" t="s">
        <v>26</v>
      </c>
      <c r="H13">
        <f>SUM($E11:$E13)</f>
        <v>129</v>
      </c>
      <c r="I13" s="9">
        <f>IFERROR(E11/(E11+E13),"")</f>
        <v>0.66666666666666663</v>
      </c>
      <c r="J13" s="9">
        <f>IFERROR((E11+E12)/H11,"")</f>
        <v>0.66666666666666663</v>
      </c>
      <c r="K13" s="6">
        <v>0.5</v>
      </c>
      <c r="L13" t="s">
        <v>17</v>
      </c>
      <c r="M13" s="8" t="str">
        <f>IF(L11="Y",IF(AND(E11=0,E12=0,E13=0),"N/A",
IF(AND(E11=0,E12&gt;0,E13=0),"Currently Meeting, Pending",
IF(AND(E11&gt;0,E12&gt;0,I11+0.005&gt;=K11),"Currently Meeting, Pending",
IF(AND(E11&gt;0,E12&gt;=0,E13&gt;=0,I13+0.005&gt;=K13),"Will Meet Goal",
IF(AND(E11&gt;=0,E12=0,E13&gt;0,J13&lt;K13),"Will Not Meet Goal",
IF(AND(E11&gt;=0,E12&gt;0,E13&gt;0,I12&lt;K12),"Currently Not Meeting, Pending",
"ERROR")))))),
IF(AND(E11=0,E12=0,E13=0),"N/A",
IF(AND(E11=0,E12&gt;0,E13=0),"Goal Met",
IF(AND(E11&gt;0,E12&gt;0,I11+0.005&gt;=K11),"Goal Met",
IF(AND(E11&gt;0,E12&gt;=0,E13&gt;=0,I13+0.005&gt;=K13),"Goal Met",
IF(AND(E11&gt;=0,E12=0,E13&gt;0,I13&lt;K13),"Goal Not Met",
IF(AND(E11&gt;=0,E12&gt;0,E13&gt;0,I12&lt;K12),"Goal Not Met","ERROR")
))))))</f>
        <v>Goal Met</v>
      </c>
      <c r="N13">
        <f>IF(L11="Y",(E11+E13),E11)</f>
        <v>86</v>
      </c>
      <c r="O13" s="7">
        <v>45930</v>
      </c>
      <c r="P13" s="6">
        <f t="shared" si="0"/>
        <v>0.33333333333333331</v>
      </c>
    </row>
    <row r="14" spans="1:17" x14ac:dyDescent="0.25">
      <c r="A14">
        <v>2024</v>
      </c>
      <c r="B14" t="s">
        <v>14</v>
      </c>
      <c r="C14" t="s">
        <v>22</v>
      </c>
      <c r="D14" t="s">
        <v>15</v>
      </c>
      <c r="E14" s="8">
        <v>263</v>
      </c>
      <c r="F14" s="14" t="s">
        <v>43</v>
      </c>
      <c r="G14" t="s">
        <v>21</v>
      </c>
      <c r="H14">
        <f>SUM($E14:$E16)</f>
        <v>288</v>
      </c>
      <c r="I14" s="9">
        <f>IFERROR(E14/(E14+E16),"")</f>
        <v>0.91319444444444442</v>
      </c>
      <c r="J14" s="9">
        <f>IFERROR((E14+E15)/H14,0)</f>
        <v>0.91319444444444442</v>
      </c>
      <c r="K14" s="6">
        <v>0.9</v>
      </c>
      <c r="L14" t="s">
        <v>17</v>
      </c>
      <c r="M14" s="8" t="str">
        <f>IF(L14="Y",IF(AND(E14=0,E15=0,E16=0),"N/A",
IF(AND(E14=0,E15&gt;0,E16=0),"Currently Meeting, Pending",
IF(AND(E14&gt;0,E15&gt;0,I14+0.005&gt;=K14),"Currently Meeting, Pending",
IF(AND(E14&gt;0,E15&gt;=0,E16&gt;=0,I16+0.005&gt;=K16),"Will Meet Goal",
IF(AND(E14&gt;=0,E15=0,E16&gt;0,J16&lt;K16),"Will Not Meet Goal",
IF(AND(E14&gt;=0,E15&gt;0,E16&gt;0,I15&lt;K15),"Currently Not Meeting, Pending",
"ERROR")))))),
IF(AND(E14=0,E15=0,E16=0),"N/A",
IF(AND(E14=0,E15&gt;0,E16=0),"Goal Met",
IF(AND(E14&gt;0,E15&gt;0,I14+0.005&gt;=K14),"Goal Met",
IF(AND(E14&gt;0,E15&gt;=0,E16&gt;=0,I16+0.005&gt;=K16),"Goal Met",
IF(AND(E14&gt;=0,E15=0,E16&gt;0,I16&lt;K16),"Goal Not Met",
IF(AND(E14&gt;=0,E15&gt;0,E16&gt;0,I15&lt;K15),"Goal Not Met","ERROR")
))))))</f>
        <v>Goal Met</v>
      </c>
      <c r="N14">
        <f>IF(L14="Y",(E14+E16),E14)</f>
        <v>263</v>
      </c>
      <c r="O14" s="7">
        <v>45930</v>
      </c>
      <c r="P14" s="6">
        <f t="shared" si="0"/>
        <v>0.91319444444444442</v>
      </c>
    </row>
    <row r="15" spans="1:17" x14ac:dyDescent="0.25">
      <c r="A15">
        <v>2024</v>
      </c>
      <c r="B15" t="s">
        <v>14</v>
      </c>
      <c r="C15" t="s">
        <v>22</v>
      </c>
      <c r="D15" t="s">
        <v>18</v>
      </c>
      <c r="E15" s="8">
        <v>0</v>
      </c>
      <c r="F15" s="14" t="s">
        <v>43</v>
      </c>
      <c r="G15" t="s">
        <v>21</v>
      </c>
      <c r="H15">
        <f>SUM($E14:$E16)</f>
        <v>288</v>
      </c>
      <c r="I15" s="9">
        <f>IFERROR(E14/(E14+E16),"")</f>
        <v>0.91319444444444442</v>
      </c>
      <c r="J15" s="9">
        <f>IFERROR((E14+E15)/H14,0)</f>
        <v>0.91319444444444442</v>
      </c>
      <c r="K15" s="6">
        <v>0.9</v>
      </c>
      <c r="L15" t="s">
        <v>17</v>
      </c>
      <c r="M15" s="8" t="str">
        <f>IF(L14="Y",IF(AND(E14=0,E15=0,E16=0),"N/A",
IF(AND(E14=0,E15&gt;0,E16=0),"Currently Meeting, Pending",
IF(AND(E14&gt;0,E15&gt;0,I14+0.005&gt;=K14),"Currently Meeting, Pending",
IF(AND(E14&gt;0,E15&gt;=0,E16&gt;=0,I16+0.005&gt;=K16),"Will Meet Goal",
IF(AND(E14&gt;=0,E15=0,E16&gt;0,J16&lt;K16),"Will Not Meet Goal",
IF(AND(E14&gt;=0,E15&gt;0,E16&gt;0,I15&lt;K15),"Currently Not Meeting, Pending",
"ERROR")))))),
IF(AND(E14=0,E15=0,E16=0),"N/A",
IF(AND(E14=0,E15&gt;0,E16=0),"Goal Met",
IF(AND(E14&gt;0,E15&gt;0,I14+0.005&gt;=K14),"Goal Met",
IF(AND(E14&gt;0,E15&gt;=0,E16&gt;=0,I16+0.005&gt;=K16),"Goal Met",
IF(AND(E14&gt;=0,E15=0,E16&gt;0,I16&lt;K16),"Goal Not Met",
IF(AND(E14&gt;=0,E15&gt;0,E16&gt;0,I15&lt;K15),"Goal Not Met","ERROR")
))))))</f>
        <v>Goal Met</v>
      </c>
      <c r="N15">
        <f>IF(L14="Y",(E14+E16),E14)</f>
        <v>263</v>
      </c>
      <c r="O15" s="7">
        <v>45930</v>
      </c>
      <c r="P15" s="6">
        <f t="shared" si="0"/>
        <v>0</v>
      </c>
    </row>
    <row r="16" spans="1:17" x14ac:dyDescent="0.25">
      <c r="A16">
        <v>2024</v>
      </c>
      <c r="B16" t="s">
        <v>14</v>
      </c>
      <c r="C16" t="s">
        <v>22</v>
      </c>
      <c r="D16" t="s">
        <v>19</v>
      </c>
      <c r="E16" s="8">
        <v>25</v>
      </c>
      <c r="F16" s="14" t="s">
        <v>43</v>
      </c>
      <c r="G16" t="s">
        <v>21</v>
      </c>
      <c r="H16">
        <f>SUM($E14:$E16)</f>
        <v>288</v>
      </c>
      <c r="I16" s="9">
        <f>IFERROR(E14/(E14+E16),"")</f>
        <v>0.91319444444444442</v>
      </c>
      <c r="J16" s="9">
        <f>IFERROR((E14+E15)/H14,0)</f>
        <v>0.91319444444444442</v>
      </c>
      <c r="K16" s="6">
        <v>0.9</v>
      </c>
      <c r="L16" t="s">
        <v>17</v>
      </c>
      <c r="M16" s="8" t="str">
        <f>IF(L14="Y",IF(AND(E14=0,E15=0,E16=0),"N/A",
IF(AND(E14=0,E15&gt;0,E16=0),"Currently Meeting, Pending",
IF(AND(E14&gt;0,E15&gt;0,I14+0.005&gt;=K14),"Currently Meeting, Pending",
IF(AND(E14&gt;0,E15&gt;=0,E16&gt;=0,I16+0.005&gt;=K16),"Will Meet Goal",
IF(AND(E14&gt;=0,E15=0,E16&gt;0,J16&lt;K16),"Will Not Meet Goal",
IF(AND(E14&gt;=0,E15&gt;0,E16&gt;0,I15&lt;K15),"Currently Not Meeting, Pending",
"ERROR")))))),
IF(AND(E14=0,E15=0,E16=0),"N/A",
IF(AND(E14=0,E15&gt;0,E16=0),"Goal Met",
IF(AND(E14&gt;0,E15&gt;0,I14+0.005&gt;=K14),"Goal Met",
IF(AND(E14&gt;0,E15&gt;=0,E16&gt;=0,I16+0.005&gt;=K16),"Goal Met",
IF(AND(E14&gt;=0,E15=0,E16&gt;0,I16&lt;K16),"Goal Not Met",
IF(AND(E14&gt;=0,E15&gt;0,E16&gt;0,I15&lt;K15),"Goal Not Met","ERROR")
))))))</f>
        <v>Goal Met</v>
      </c>
      <c r="N16">
        <f>IF(L14="Y",(E14+E16),E14)</f>
        <v>263</v>
      </c>
      <c r="O16" s="7">
        <v>45930</v>
      </c>
      <c r="P16" s="6">
        <f t="shared" si="0"/>
        <v>8.6805555555555552E-2</v>
      </c>
    </row>
    <row r="17" spans="1:16" x14ac:dyDescent="0.25">
      <c r="A17">
        <v>2024</v>
      </c>
      <c r="B17" t="s">
        <v>14</v>
      </c>
      <c r="C17" t="s">
        <v>23</v>
      </c>
      <c r="D17" t="s">
        <v>15</v>
      </c>
      <c r="E17" s="8">
        <v>169</v>
      </c>
      <c r="F17" s="14" t="s">
        <v>43</v>
      </c>
      <c r="G17" t="s">
        <v>24</v>
      </c>
      <c r="H17">
        <f>SUM($E17:$E19)</f>
        <v>176</v>
      </c>
      <c r="I17" s="9">
        <f>IFERROR(E17/(E17+E19),"")</f>
        <v>0.96022727272727271</v>
      </c>
      <c r="J17" s="9">
        <f>IFERROR((E17+E18)/H17,0)</f>
        <v>0.96022727272727271</v>
      </c>
      <c r="K17" s="6">
        <v>0.9</v>
      </c>
      <c r="L17" t="s">
        <v>17</v>
      </c>
      <c r="M17" s="8" t="str">
        <f>IF(L17="Y",IF(AND(E17=0,E18=0,E19=0),"N/A",
IF(AND(E17=0,E18&gt;0,E19=0),"Currently Meeting, Pending",
IF(AND(E17&gt;0,E18&gt;0,I17+0.005&gt;=K17),"Currently Meeting, Pending",
IF(AND(E17&gt;0,E18&gt;=0,E19&gt;=0,I19+0.005&gt;=K19),"Will Meet Goal",
IF(AND(E17&gt;=0,E18=0,E19&gt;0,J19&lt;K19),"Will Not Meet Goal",
IF(AND(E17&gt;=0,E18&gt;0,E19&gt;0,I18&lt;K18),"Currently Not Meeting, Pending",
"ERROR")))))),
IF(AND(E17=0,E18=0,E19=0),"N/A",
IF(AND(E17=0,E18&gt;0,E19=0),"Goal Met",
IF(AND(E17&gt;0,E18&gt;0,I17+0.005&gt;=K17),"Goal Met",
IF(AND(E17&gt;0,E18&gt;=0,E19&gt;=0,I19+0.005&gt;=K19),"Goal Met",
IF(AND(E17&gt;=0,E18=0,E19&gt;0,I19&lt;K19),"Goal Not Met",
IF(AND(E17&gt;=0,E18&gt;0,E19&gt;0,I18&lt;K18),"Goal Not Met","ERROR")
))))))</f>
        <v>Goal Met</v>
      </c>
      <c r="N17">
        <f>IF(L17="Y",(E17+E19),E17)</f>
        <v>169</v>
      </c>
      <c r="O17" s="7">
        <v>45930</v>
      </c>
      <c r="P17" s="6">
        <f t="shared" si="0"/>
        <v>0.96022727272727271</v>
      </c>
    </row>
    <row r="18" spans="1:16" x14ac:dyDescent="0.25">
      <c r="A18">
        <v>2024</v>
      </c>
      <c r="B18" t="s">
        <v>14</v>
      </c>
      <c r="C18" t="s">
        <v>23</v>
      </c>
      <c r="D18" t="s">
        <v>18</v>
      </c>
      <c r="E18" s="8">
        <v>0</v>
      </c>
      <c r="F18" s="14" t="s">
        <v>43</v>
      </c>
      <c r="G18" t="s">
        <v>24</v>
      </c>
      <c r="H18">
        <f>SUM($E17:$E19)</f>
        <v>176</v>
      </c>
      <c r="I18" s="9">
        <f>IFERROR(E17/(E17+E19),"")</f>
        <v>0.96022727272727271</v>
      </c>
      <c r="J18" s="9">
        <f>IFERROR((E17+E18)/H17,0)</f>
        <v>0.96022727272727271</v>
      </c>
      <c r="K18" s="6">
        <v>0.9</v>
      </c>
      <c r="L18" t="s">
        <v>17</v>
      </c>
      <c r="M18" s="8" t="str">
        <f>IF(L17="Y",IF(AND(E17=0,E18=0,E19=0),"N/A",
IF(AND(E17=0,E18&gt;0,E19=0),"Currently Meeting, Pending",
IF(AND(E17&gt;0,E18&gt;0,I17+0.005&gt;=K17),"Currently Meeting, Pending",
IF(AND(E17&gt;0,E18&gt;=0,E19&gt;=0,I19+0.005&gt;=K19),"Will Meet Goal",
IF(AND(E17&gt;=0,E18=0,E19&gt;0,J19&lt;K19),"Will Not Meet Goal",
IF(AND(E17&gt;=0,E18&gt;0,E19&gt;0,I18&lt;K18),"Currently Not Meeting, Pending",
"ERROR")))))),
IF(AND(E17=0,E18=0,E19=0),"N/A",
IF(AND(E17=0,E18&gt;0,E19=0),"Goal Met",
IF(AND(E17&gt;0,E18&gt;0,I17+0.005&gt;=K17),"Goal Met",
IF(AND(E17&gt;0,E18&gt;=0,E19&gt;=0,I19+0.005&gt;=K19),"Goal Met",
IF(AND(E17&gt;=0,E18=0,E19&gt;0,I19&lt;K19),"Goal Not Met",
IF(AND(E17&gt;=0,E18&gt;0,E19&gt;0,I18&lt;K18),"Goal Not Met","ERROR")
))))))</f>
        <v>Goal Met</v>
      </c>
      <c r="N18">
        <f>IF(L17="Y",(E17+E19),E17)</f>
        <v>169</v>
      </c>
      <c r="O18" s="7">
        <v>45930</v>
      </c>
      <c r="P18" s="6">
        <f t="shared" si="0"/>
        <v>0</v>
      </c>
    </row>
    <row r="19" spans="1:16" x14ac:dyDescent="0.25">
      <c r="A19">
        <v>2024</v>
      </c>
      <c r="B19" t="s">
        <v>14</v>
      </c>
      <c r="C19" t="s">
        <v>23</v>
      </c>
      <c r="D19" t="s">
        <v>19</v>
      </c>
      <c r="E19" s="8">
        <v>7</v>
      </c>
      <c r="F19" s="14" t="s">
        <v>43</v>
      </c>
      <c r="G19" t="s">
        <v>24</v>
      </c>
      <c r="H19">
        <f>SUM($E17:$E19)</f>
        <v>176</v>
      </c>
      <c r="I19" s="9">
        <f>IFERROR(E17/(E17+E19),"")</f>
        <v>0.96022727272727271</v>
      </c>
      <c r="J19" s="9">
        <f>IFERROR((E17+E18)/H17,0)</f>
        <v>0.96022727272727271</v>
      </c>
      <c r="K19" s="6">
        <v>0.9</v>
      </c>
      <c r="L19" t="s">
        <v>17</v>
      </c>
      <c r="M19" s="8" t="str">
        <f>IF(L17="Y",IF(AND(E17=0,E18=0,E19=0),"N/A",
IF(AND(E17=0,E18&gt;0,E19=0),"Currently Meeting, Pending",
IF(AND(E17&gt;0,E18&gt;0,I17+0.005&gt;=K17),"Currently Meeting, Pending",
IF(AND(E17&gt;0,E18&gt;=0,E19&gt;=0,I19+0.005&gt;=K19),"Will Meet Goal",
IF(AND(E17&gt;=0,E18=0,E19&gt;0,J19&lt;K19),"Will Not Meet Goal",
IF(AND(E17&gt;=0,E18&gt;0,E19&gt;0,I18&lt;K18),"Currently Not Meeting, Pending",
"ERROR")))))),
IF(AND(E17=0,E18=0,E19=0),"N/A",
IF(AND(E17=0,E18&gt;0,E19=0),"Goal Met",
IF(AND(E17&gt;0,E18&gt;0,I17+0.005&gt;=K17),"Goal Met",
IF(AND(E17&gt;0,E18&gt;=0,E19&gt;=0,I19+0.005&gt;=K19),"Goal Met",
IF(AND(E17&gt;=0,E18=0,E19&gt;0,I19&lt;K19),"Goal Not Met",
IF(AND(E17&gt;=0,E18&gt;0,E19&gt;0,I18&lt;K18),"Goal Not Met","ERROR")
))))))</f>
        <v>Goal Met</v>
      </c>
      <c r="N19">
        <f>IF(L17="Y",(E17+E19),E17)</f>
        <v>169</v>
      </c>
      <c r="O19" s="7">
        <v>45930</v>
      </c>
      <c r="P19" s="6">
        <f t="shared" si="0"/>
        <v>3.9772727272727272E-2</v>
      </c>
    </row>
    <row r="20" spans="1:16" x14ac:dyDescent="0.25">
      <c r="A20">
        <v>2024</v>
      </c>
      <c r="B20" t="s">
        <v>14</v>
      </c>
      <c r="C20" t="s">
        <v>25</v>
      </c>
      <c r="D20" t="s">
        <v>15</v>
      </c>
      <c r="E20" s="8">
        <v>230</v>
      </c>
      <c r="F20" s="14" t="s">
        <v>43</v>
      </c>
      <c r="G20" t="s">
        <v>26</v>
      </c>
      <c r="H20">
        <f>SUM($E20:$E22)</f>
        <v>238</v>
      </c>
      <c r="I20" s="9">
        <f>IFERROR(E20/(E20+E22),"")</f>
        <v>0.96638655462184875</v>
      </c>
      <c r="J20" s="9">
        <f>IFERROR((E20+E21)/H20,0)</f>
        <v>0.96638655462184875</v>
      </c>
      <c r="K20" s="6">
        <v>0.9</v>
      </c>
      <c r="L20" t="s">
        <v>17</v>
      </c>
      <c r="M20" s="8" t="str">
        <f>IF(L20="Y",IF(AND(E20=0,E21=0,E22=0),"N/A",
IF(AND(E20=0,E21&gt;0,E22=0),"Currently Meeting, Pending",
IF(AND(E20&gt;0,E21&gt;0,I20+0.005&gt;=K20),"Currently Meeting, Pending",
IF(AND(E20&gt;0,E21&gt;=0,E22&gt;=0,I22+0.005&gt;=K22),"Will Meet Goal",
IF(AND(E20&gt;=0,E21=0,E22&gt;0,J22&lt;K22),"Will Not Meet Goal",
IF(AND(E20&gt;=0,E21&gt;0,E22&gt;0,I21&lt;K21),"Currently Not Meeting, Pending",
"ERROR")))))),
IF(AND(E20=0,E21=0,E22=0),"N/A",
IF(AND(E20=0,E21&gt;0,E22=0),"Goal Met",
IF(AND(E20&gt;0,E21&gt;0,I20+0.005&gt;=K20),"Goal Met",
IF(AND(E20&gt;0,E21&gt;=0,E22&gt;=0,I22+0.005&gt;=K22),"Goal Met",
IF(AND(E20&gt;=0,E21=0,E22&gt;0,I22&lt;K22),"Goal Not Met",
IF(AND(E20&gt;=0,E21&gt;0,E22&gt;0,I21&lt;K21),"Goal Not Met","ERROR")
))))))</f>
        <v>Goal Met</v>
      </c>
      <c r="N20">
        <f>IF(L20="Y",(E20+E22),E20)</f>
        <v>230</v>
      </c>
      <c r="O20" s="7">
        <v>45930</v>
      </c>
      <c r="P20" s="6">
        <f t="shared" si="0"/>
        <v>0.96638655462184875</v>
      </c>
    </row>
    <row r="21" spans="1:16" x14ac:dyDescent="0.25">
      <c r="A21">
        <v>2024</v>
      </c>
      <c r="B21" t="s">
        <v>14</v>
      </c>
      <c r="C21" t="s">
        <v>25</v>
      </c>
      <c r="D21" t="s">
        <v>18</v>
      </c>
      <c r="E21" s="8">
        <v>0</v>
      </c>
      <c r="F21" s="14" t="s">
        <v>43</v>
      </c>
      <c r="G21" t="s">
        <v>26</v>
      </c>
      <c r="H21">
        <f>SUM($E20:$E22)</f>
        <v>238</v>
      </c>
      <c r="I21" s="9">
        <f>IFERROR(E20/(E20+E22),"")</f>
        <v>0.96638655462184875</v>
      </c>
      <c r="J21" s="9">
        <f>IFERROR((E20+E21)/H20,0)</f>
        <v>0.96638655462184875</v>
      </c>
      <c r="K21" s="6">
        <v>0.9</v>
      </c>
      <c r="L21" t="s">
        <v>17</v>
      </c>
      <c r="M21" s="8" t="str">
        <f>IF(L20="Y",IF(AND(E20=0,E21=0,E22=0),"N/A",
IF(AND(E20=0,E21&gt;0,E22=0),"Currently Meeting, Pending",
IF(AND(E20&gt;0,E21&gt;0,I20+0.005&gt;=K20),"Currently Meeting, Pending",
IF(AND(E20&gt;0,E21&gt;=0,E22&gt;=0,I22+0.005&gt;=K22),"Will Meet Goal",
IF(AND(E20&gt;=0,E21=0,E22&gt;0,J22&lt;K22),"Will Not Meet Goal",
IF(AND(E20&gt;=0,E21&gt;0,E22&gt;0,I21&lt;K21),"Currently Not Meeting, Pending",
"ERROR")))))),
IF(AND(E20=0,E21=0,E22=0),"N/A",
IF(AND(E20=0,E21&gt;0,E22=0),"Goal Met",
IF(AND(E20&gt;0,E21&gt;0,I20+0.005&gt;=K20),"Goal Met",
IF(AND(E20&gt;0,E21&gt;=0,E22&gt;=0,I22+0.005&gt;=K22),"Goal Met",
IF(AND(E20&gt;=0,E21=0,E22&gt;0,I22&lt;K22),"Goal Not Met",
IF(AND(E20&gt;=0,E21&gt;0,E22&gt;0,I21&lt;K21),"Goal Not Met","ERROR")
))))))</f>
        <v>Goal Met</v>
      </c>
      <c r="N21">
        <f>IF(L20="Y",(E20+E22),E20)</f>
        <v>230</v>
      </c>
      <c r="O21" s="7">
        <v>45930</v>
      </c>
      <c r="P21" s="6">
        <f t="shared" si="0"/>
        <v>0</v>
      </c>
    </row>
    <row r="22" spans="1:16" x14ac:dyDescent="0.25">
      <c r="A22">
        <v>2024</v>
      </c>
      <c r="B22" t="s">
        <v>14</v>
      </c>
      <c r="C22" t="s">
        <v>25</v>
      </c>
      <c r="D22" t="s">
        <v>19</v>
      </c>
      <c r="E22" s="8">
        <v>8</v>
      </c>
      <c r="F22" s="14" t="s">
        <v>43</v>
      </c>
      <c r="G22" t="s">
        <v>26</v>
      </c>
      <c r="H22">
        <f>SUM($E20:$E22)</f>
        <v>238</v>
      </c>
      <c r="I22" s="9">
        <f>IFERROR(E20/(E20+E22),"")</f>
        <v>0.96638655462184875</v>
      </c>
      <c r="J22" s="9">
        <f>IFERROR((E20+E21)/H20,0)</f>
        <v>0.96638655462184875</v>
      </c>
      <c r="K22" s="6">
        <v>0.9</v>
      </c>
      <c r="L22" t="s">
        <v>17</v>
      </c>
      <c r="M22" s="8" t="str">
        <f>IF(L20="Y",IF(AND(E20=0,E21=0,E22=0),"N/A",
IF(AND(E20=0,E21&gt;0,E22=0),"Currently Meeting, Pending",
IF(AND(E20&gt;0,E21&gt;0,I20+0.005&gt;=K20),"Currently Meeting, Pending",
IF(AND(E20&gt;0,E21&gt;=0,E22&gt;=0,I22+0.005&gt;=K22),"Will Meet Goal",
IF(AND(E20&gt;=0,E21=0,E22&gt;0,J22&lt;K22),"Will Not Meet Goal",
IF(AND(E20&gt;=0,E21&gt;0,E22&gt;0,I21&lt;K21),"Currently Not Meeting, Pending",
"ERROR")))))),
IF(AND(E20=0,E21=0,E22=0),"N/A",
IF(AND(E20=0,E21&gt;0,E22=0),"Goal Met",
IF(AND(E20&gt;0,E21&gt;0,I20+0.005&gt;=K20),"Goal Met",
IF(AND(E20&gt;0,E21&gt;=0,E22&gt;=0,I22+0.005&gt;=K22),"Goal Met",
IF(AND(E20&gt;=0,E21=0,E22&gt;0,I22&lt;K22),"Goal Not Met",
IF(AND(E20&gt;=0,E21&gt;0,E22&gt;0,I21&lt;K21),"Goal Not Met","ERROR")
))))))</f>
        <v>Goal Met</v>
      </c>
      <c r="N22">
        <f>IF(L20="Y",(E20+E22),E20)</f>
        <v>230</v>
      </c>
      <c r="O22" s="7">
        <v>45930</v>
      </c>
      <c r="P22" s="6">
        <f t="shared" si="0"/>
        <v>3.3613445378151259E-2</v>
      </c>
    </row>
    <row r="23" spans="1:16" x14ac:dyDescent="0.25">
      <c r="A23">
        <v>2024</v>
      </c>
      <c r="B23" t="s">
        <v>14</v>
      </c>
      <c r="C23" t="s">
        <v>27</v>
      </c>
      <c r="D23" t="s">
        <v>15</v>
      </c>
      <c r="E23" s="8">
        <v>102</v>
      </c>
      <c r="F23" s="14" t="s">
        <v>43</v>
      </c>
      <c r="G23" t="s">
        <v>28</v>
      </c>
      <c r="H23">
        <f>SUM($E23:$E25)</f>
        <v>107</v>
      </c>
      <c r="I23" s="9">
        <f>IFERROR(E23/(E23+E25),"")</f>
        <v>0.95327102803738317</v>
      </c>
      <c r="J23" s="9">
        <f>IFERROR((E23+E24)/H23,0)</f>
        <v>0.95327102803738317</v>
      </c>
      <c r="K23" s="6">
        <v>0.9</v>
      </c>
      <c r="L23" t="s">
        <v>17</v>
      </c>
      <c r="M23" s="8" t="str">
        <f>IF(L23="Y",IF(AND(E23=0,E24=0,E25=0),"N/A",
IF(AND(E23=0,E24&gt;0,E25=0),"Currently Meeting, Pending",
IF(AND(E23&gt;0,E24&gt;0,I23+0.005&gt;=K23),"Currently Meeting, Pending",
IF(AND(E23&gt;0,E24&gt;=0,E25&gt;=0,I25+0.005&gt;=K25),"Will Meet Goal",
IF(AND(E23&gt;=0,E24=0,E25&gt;0,J25&lt;K25),"Will Not Meet Goal",
IF(AND(E23&gt;=0,E24&gt;0,E25&gt;0,I24&lt;K24),"Currently Not Meeting, Pending",
"ERROR")))))),
IF(AND(E23=0,E24=0,E25=0),"N/A",
IF(AND(E23=0,E24&gt;0,E25=0),"Goal Met",
IF(AND(E23&gt;0,E24&gt;0,I23+0.005&gt;=K23),"Goal Met",
IF(AND(E23&gt;0,E24&gt;=0,E25&gt;=0,I25+0.005&gt;=K25),"Goal Met",
IF(AND(E23&gt;=0,E24=0,E25&gt;0,I25&lt;K25),"Goal Not Met",
IF(AND(E23&gt;=0,E24&gt;0,E25&gt;0,I24&lt;K24),"Goal Not Met","ERROR")
))))))</f>
        <v>Goal Met</v>
      </c>
      <c r="N23">
        <f>IF(L23="Y",(E23+E25),E23)</f>
        <v>102</v>
      </c>
      <c r="O23" s="7">
        <v>45930</v>
      </c>
      <c r="P23" s="6">
        <f t="shared" si="0"/>
        <v>0.95327102803738317</v>
      </c>
    </row>
    <row r="24" spans="1:16" x14ac:dyDescent="0.25">
      <c r="A24">
        <v>2024</v>
      </c>
      <c r="B24" t="s">
        <v>14</v>
      </c>
      <c r="C24" t="s">
        <v>27</v>
      </c>
      <c r="D24" t="s">
        <v>18</v>
      </c>
      <c r="E24" s="8">
        <v>0</v>
      </c>
      <c r="F24" s="14" t="s">
        <v>43</v>
      </c>
      <c r="G24" t="s">
        <v>28</v>
      </c>
      <c r="H24">
        <f>SUM($E23:$E25)</f>
        <v>107</v>
      </c>
      <c r="I24" s="9">
        <f>IFERROR(E23/(E23+E25),"")</f>
        <v>0.95327102803738317</v>
      </c>
      <c r="J24" s="9">
        <f>IFERROR((E23+E24)/H23,0)</f>
        <v>0.95327102803738317</v>
      </c>
      <c r="K24" s="6">
        <v>0.9</v>
      </c>
      <c r="L24" t="s">
        <v>17</v>
      </c>
      <c r="M24" s="8" t="str">
        <f>IF(L23="Y",IF(AND(E23=0,E24=0,E25=0),"N/A",
IF(AND(E23=0,E24&gt;0,E25=0),"Currently Meeting, Pending",
IF(AND(E23&gt;0,E24&gt;0,I23+0.005&gt;=K23),"Currently Meeting, Pending",
IF(AND(E23&gt;0,E24&gt;=0,E25&gt;=0,I25+0.005&gt;=K25),"Will Meet Goal",
IF(AND(E23&gt;=0,E24=0,E25&gt;0,J25&lt;K25),"Will Not Meet Goal",
IF(AND(E23&gt;=0,E24&gt;0,E25&gt;0,I24&lt;K24),"Currently Not Meeting, Pending",
"ERROR")))))),
IF(AND(E23=0,E24=0,E25=0),"N/A",
IF(AND(E23=0,E24&gt;0,E25=0),"Goal Met",
IF(AND(E23&gt;0,E24&gt;0,I23+0.005&gt;=K23),"Goal Met",
IF(AND(E23&gt;0,E24&gt;=0,E25&gt;=0,I25+0.005&gt;=K25),"Goal Met",
IF(AND(E23&gt;=0,E24=0,E25&gt;0,I25&lt;K25),"Goal Not Met",
IF(AND(E23&gt;=0,E24&gt;0,E25&gt;0,I24&lt;K24),"Goal Not Met","ERROR")
))))))</f>
        <v>Goal Met</v>
      </c>
      <c r="N24">
        <f>IF(L23="Y",(E23+E25),E23)</f>
        <v>102</v>
      </c>
      <c r="O24" s="7">
        <v>45930</v>
      </c>
      <c r="P24" s="6">
        <f t="shared" si="0"/>
        <v>0</v>
      </c>
    </row>
    <row r="25" spans="1:16" x14ac:dyDescent="0.25">
      <c r="A25">
        <v>2024</v>
      </c>
      <c r="B25" t="s">
        <v>14</v>
      </c>
      <c r="C25" t="s">
        <v>27</v>
      </c>
      <c r="D25" t="s">
        <v>19</v>
      </c>
      <c r="E25" s="8">
        <v>5</v>
      </c>
      <c r="F25" s="14" t="s">
        <v>43</v>
      </c>
      <c r="G25" t="s">
        <v>28</v>
      </c>
      <c r="H25">
        <f>SUM($E23:$E25)</f>
        <v>107</v>
      </c>
      <c r="I25" s="9">
        <f>IFERROR(E23/(E23+E25),"")</f>
        <v>0.95327102803738317</v>
      </c>
      <c r="J25" s="9">
        <f>IFERROR((E23+E24)/H23,0)</f>
        <v>0.95327102803738317</v>
      </c>
      <c r="K25" s="6">
        <v>0.9</v>
      </c>
      <c r="L25" t="s">
        <v>17</v>
      </c>
      <c r="M25" s="8" t="str">
        <f>IF(L23="Y",IF(AND(E23=0,E24=0,E25=0),"N/A",
IF(AND(E23=0,E24&gt;0,E25=0),"Currently Meeting, Pending",
IF(AND(E23&gt;0,E24&gt;0,I23+0.005&gt;=K23),"Currently Meeting, Pending",
IF(AND(E23&gt;0,E24&gt;=0,E25&gt;=0,I25+0.005&gt;=K25),"Will Meet Goal",
IF(AND(E23&gt;=0,E24=0,E25&gt;0,J25&lt;K25),"Will Not Meet Goal",
IF(AND(E23&gt;=0,E24&gt;0,E25&gt;0,I24&lt;K24),"Currently Not Meeting, Pending",
"ERROR")))))),
IF(AND(E23=0,E24=0,E25=0),"N/A",
IF(AND(E23=0,E24&gt;0,E25=0),"Goal Met",
IF(AND(E23&gt;0,E24&gt;0,I23+0.005&gt;=K23),"Goal Met",
IF(AND(E23&gt;0,E24&gt;=0,E25&gt;=0,I25+0.005&gt;=K25),"Goal Met",
IF(AND(E23&gt;=0,E24=0,E25&gt;0,I25&lt;K25),"Goal Not Met",
IF(AND(E23&gt;=0,E24&gt;0,E25&gt;0,I24&lt;K24),"Goal Not Met","ERROR")
))))))</f>
        <v>Goal Met</v>
      </c>
      <c r="N25">
        <f>IF(L23="Y",(E23+E25),E23)</f>
        <v>102</v>
      </c>
      <c r="O25" s="7">
        <v>45930</v>
      </c>
      <c r="P25" s="6">
        <f t="shared" si="0"/>
        <v>4.6728971962616821E-2</v>
      </c>
    </row>
    <row r="26" spans="1:16" x14ac:dyDescent="0.25">
      <c r="A26">
        <v>2024</v>
      </c>
      <c r="B26" t="s">
        <v>14</v>
      </c>
      <c r="C26" t="s">
        <v>33</v>
      </c>
      <c r="D26" t="s">
        <v>15</v>
      </c>
      <c r="E26" s="8">
        <v>13</v>
      </c>
      <c r="F26" s="14" t="s">
        <v>46</v>
      </c>
      <c r="G26" t="s">
        <v>32</v>
      </c>
      <c r="H26">
        <f>SUM($E26:$E28)</f>
        <v>14</v>
      </c>
      <c r="I26" s="9">
        <f>IFERROR(E26/(E26+E28),"")</f>
        <v>0.9285714285714286</v>
      </c>
      <c r="K26" s="6">
        <v>0.7</v>
      </c>
      <c r="L26" t="s">
        <v>17</v>
      </c>
      <c r="M26" s="8" t="str">
        <f>IF(L26="Y",IF(AND(E26=0,E27=0,E28=0),"N/A",
IF(AND(E26=0,E27&gt;0,E28=0),"Currently Meeting, Pending",
IF(AND(E26&gt;0,E27&gt;0,I26+0.005&gt;=K26),"Currently Meeting, Pending",
IF(AND(E26&gt;0,E27&gt;=0,E28&gt;=0,I28+0.005&gt;=K28),"Will Meet Goal",
IF(AND(E26&gt;=0,E27=0,E28&gt;0,J28&lt;K28),"Will Not Meet Goal",
IF(AND(E26&gt;=0,E27&gt;0,E28&gt;0,I27&lt;K27),"Currently Not Meeting, Pending",
"ERROR")))))),
IF(AND(E26=0,E27=0,E28=0),"N/A",
IF(AND(E26=0,E27&gt;0,E28=0),"Goal Met",
IF(AND(E26&gt;0,E27&gt;0,I26+0.005&gt;=K26),"Goal Met",
IF(AND(E26&gt;0,E27&gt;=0,E28&gt;=0,I28+0.005&gt;=K28),"Goal Met",
IF(AND(E26&gt;=0,E27=0,E28&gt;0,I28&lt;K28),"Goal Not Met",
IF(AND(E26&gt;=0,E27&gt;0,E28&gt;0,I27&lt;K27),"Goal Not Met","ERROR")
))))))</f>
        <v>Goal Met</v>
      </c>
      <c r="N26">
        <f>IF(L26="Y",(E26+E28),E26)</f>
        <v>13</v>
      </c>
      <c r="O26" s="7">
        <v>45930</v>
      </c>
      <c r="P26" s="6">
        <f t="shared" si="0"/>
        <v>0.9285714285714286</v>
      </c>
    </row>
    <row r="27" spans="1:16" x14ac:dyDescent="0.25">
      <c r="A27">
        <v>2024</v>
      </c>
      <c r="B27" t="s">
        <v>14</v>
      </c>
      <c r="C27" t="s">
        <v>33</v>
      </c>
      <c r="D27" t="s">
        <v>18</v>
      </c>
      <c r="E27" s="8">
        <v>0</v>
      </c>
      <c r="F27" s="14" t="s">
        <v>46</v>
      </c>
      <c r="G27" t="s">
        <v>32</v>
      </c>
      <c r="H27">
        <f>SUM($E26:$E28)</f>
        <v>14</v>
      </c>
      <c r="I27" s="9">
        <f>IFERROR(E26/(E26+E28),"")</f>
        <v>0.9285714285714286</v>
      </c>
      <c r="K27" s="6">
        <v>0.7</v>
      </c>
      <c r="L27" t="s">
        <v>17</v>
      </c>
      <c r="M27" s="8" t="str">
        <f>IF(L26="Y",IF(AND(E26=0,E27=0,E28=0),"N/A",
IF(AND(E26=0,E27&gt;0,E28=0),"Currently Meeting, Pending",
IF(AND(E26&gt;0,E27&gt;0,I26+0.005&gt;=K26),"Currently Meeting, Pending",
IF(AND(E26&gt;0,E27&gt;=0,E28&gt;=0,I28+0.005&gt;=K28),"Will Meet Goal",
IF(AND(E26&gt;=0,E27=0,E28&gt;0,J28&lt;K28),"Will Not Meet Goal",
IF(AND(E26&gt;=0,E27&gt;0,E28&gt;0,I27&lt;K27),"Currently Not Meeting, Pending",
"ERROR")))))),
IF(AND(E26=0,E27=0,E28=0),"N/A",
IF(AND(E26=0,E27&gt;0,E28=0),"Goal Met",
IF(AND(E26&gt;0,E27&gt;0,I26+0.005&gt;=K26),"Goal Met",
IF(AND(E26&gt;0,E27&gt;=0,E28&gt;=0,I28+0.005&gt;=K28),"Goal Met",
IF(AND(E26&gt;=0,E27=0,E28&gt;0,I28&lt;K28),"Goal Not Met",
IF(AND(E26&gt;=0,E27&gt;0,E28&gt;0,I27&lt;K27),"Goal Not Met","ERROR")
))))))</f>
        <v>Goal Met</v>
      </c>
      <c r="N27">
        <f>IF(L26="Y",(E26+E28),E26)</f>
        <v>13</v>
      </c>
      <c r="O27" s="7">
        <v>45930</v>
      </c>
      <c r="P27" s="6">
        <f t="shared" si="0"/>
        <v>0</v>
      </c>
    </row>
    <row r="28" spans="1:16" x14ac:dyDescent="0.25">
      <c r="A28">
        <v>2024</v>
      </c>
      <c r="B28" t="s">
        <v>14</v>
      </c>
      <c r="C28" t="s">
        <v>33</v>
      </c>
      <c r="D28" t="s">
        <v>19</v>
      </c>
      <c r="E28" s="8">
        <v>1</v>
      </c>
      <c r="F28" s="14" t="s">
        <v>46</v>
      </c>
      <c r="G28" t="s">
        <v>32</v>
      </c>
      <c r="H28">
        <f>SUM($E26:$E28)</f>
        <v>14</v>
      </c>
      <c r="I28" s="9">
        <f>IFERROR(E26/(E26+E28),"")</f>
        <v>0.9285714285714286</v>
      </c>
      <c r="K28" s="6">
        <v>0.7</v>
      </c>
      <c r="L28" t="s">
        <v>17</v>
      </c>
      <c r="M28" s="8" t="str">
        <f>IF(L26="Y",IF(AND(E26=0,E27=0,E28=0),"N/A",
IF(AND(E26=0,E27&gt;0,E28=0),"Currently Meeting, Pending",
IF(AND(E26&gt;0,E27&gt;0,I26+0.005&gt;=K26),"Currently Meeting, Pending",
IF(AND(E26&gt;0,E27&gt;=0,E28&gt;=0,I28+0.005&gt;=K28),"Will Meet Goal",
IF(AND(E26&gt;=0,E27=0,E28&gt;0,J28&lt;K28),"Will Not Meet Goal",
IF(AND(E26&gt;=0,E27&gt;0,E28&gt;0,I27&lt;K27),"Currently Not Meeting, Pending",
"ERROR")))))),
IF(AND(E26=0,E27=0,E28=0),"N/A",
IF(AND(E26=0,E27&gt;0,E28=0),"Goal Met",
IF(AND(E26&gt;0,E27&gt;0,I26+0.005&gt;=K26),"Goal Met",
IF(AND(E26&gt;0,E27&gt;=0,E28&gt;=0,I28+0.005&gt;=K28),"Goal Met",
IF(AND(E26&gt;=0,E27=0,E28&gt;0,I28&lt;K28),"Goal Not Met",
IF(AND(E26&gt;=0,E27&gt;0,E28&gt;0,I27&lt;K27),"Goal Not Met","ERROR")
))))))</f>
        <v>Goal Met</v>
      </c>
      <c r="N28">
        <f>IF(L26="Y",(E26+E28),E26)</f>
        <v>13</v>
      </c>
      <c r="O28" s="7">
        <v>45930</v>
      </c>
      <c r="P28" s="6">
        <f t="shared" si="0"/>
        <v>7.1428571428571425E-2</v>
      </c>
    </row>
    <row r="29" spans="1:16" x14ac:dyDescent="0.25">
      <c r="A29">
        <v>2024</v>
      </c>
      <c r="B29" t="s">
        <v>14</v>
      </c>
      <c r="C29" t="s">
        <v>35</v>
      </c>
      <c r="D29" t="s">
        <v>15</v>
      </c>
      <c r="E29" s="8">
        <v>20</v>
      </c>
      <c r="F29" s="14" t="s">
        <v>43</v>
      </c>
      <c r="G29" t="s">
        <v>16</v>
      </c>
      <c r="H29">
        <f>SUM($E29:$E31)</f>
        <v>23</v>
      </c>
      <c r="I29" s="9">
        <f>IFERROR(E29/(E29+E31),"")</f>
        <v>0.86956521739130432</v>
      </c>
      <c r="J29" s="9">
        <f>IFERROR((E29+E30)/H29,"")</f>
        <v>0.86956521739130432</v>
      </c>
      <c r="K29" s="6">
        <v>0.5</v>
      </c>
      <c r="L29" t="s">
        <v>17</v>
      </c>
      <c r="M29" s="8" t="str">
        <f>IF(L29="Y",IF(AND(E29=0,E30=0,E31=0),"N/A",
IF(AND(E29=0,E30&gt;0,E31=0),"Currently Meeting, Pending",
IF(AND(E29&gt;0,E30&gt;0,I29+0.005&gt;=K29),"Currently Meeting, Pending",
IF(AND(E29&gt;0,E30&gt;=0,E31&gt;=0,I31+0.005&gt;=K31),"Will Meet Goal",
IF(AND(E29&gt;=0,E30=0,E31&gt;0,J31&lt;K31),"Will Not Meet Goal",
IF(AND(E29&gt;=0,E30&gt;0,E31&gt;0,I30&lt;K30),"Currently Not Meeting, Pending",
"ERROR")))))),
IF(AND(E29=0,E30=0,E31=0),"N/A",
IF(AND(E29=0,E30&gt;0,E31=0),"Goal Met",
IF(AND(E29&gt;0,E30&gt;0,I29+0.005&gt;=K29),"Goal Met",
IF(AND(E29&gt;0,E30&gt;=0,E31&gt;=0,I31+0.005&gt;=K31),"Goal Met",
IF(AND(E29&gt;=0,E30=0,E31&gt;0,I31&lt;K31),"Goal Not Met",
IF(AND(E29&gt;=0,E30&gt;0,E31&gt;0,I30&lt;K30),"Goal Not Met","ERROR")
))))))</f>
        <v>Goal Met</v>
      </c>
      <c r="N29">
        <f>IF(L29="Y",(E29+E31),E29)</f>
        <v>20</v>
      </c>
      <c r="O29" s="7">
        <v>45930</v>
      </c>
      <c r="P29" s="6">
        <f t="shared" si="0"/>
        <v>0.86956521739130432</v>
      </c>
    </row>
    <row r="30" spans="1:16" x14ac:dyDescent="0.25">
      <c r="A30">
        <v>2024</v>
      </c>
      <c r="B30" t="s">
        <v>14</v>
      </c>
      <c r="C30" t="s">
        <v>35</v>
      </c>
      <c r="D30" t="s">
        <v>18</v>
      </c>
      <c r="E30" s="8">
        <v>0</v>
      </c>
      <c r="F30" s="14" t="s">
        <v>43</v>
      </c>
      <c r="G30" t="s">
        <v>16</v>
      </c>
      <c r="H30">
        <f>SUM($E29:$E31)</f>
        <v>23</v>
      </c>
      <c r="I30" s="9">
        <f>IFERROR(E29/(E29+E31),"")</f>
        <v>0.86956521739130432</v>
      </c>
      <c r="J30" s="9">
        <f>IFERROR((E29+E30)/H29,"")</f>
        <v>0.86956521739130432</v>
      </c>
      <c r="K30" s="6">
        <v>0.5</v>
      </c>
      <c r="L30" t="s">
        <v>17</v>
      </c>
      <c r="M30" s="8" t="str">
        <f>IF(L29="Y",IF(AND(E29=0,E30=0,E31=0),"N/A",
IF(AND(E29=0,E30&gt;0,E31=0),"Currently Meeting, Pending",
IF(AND(E29&gt;0,E30&gt;0,I29+0.005&gt;=K29),"Currently Meeting, Pending",
IF(AND(E29&gt;0,E30&gt;=0,E31&gt;=0,I31+0.005&gt;=K31),"Will Meet Goal",
IF(AND(E29&gt;=0,E30=0,E31&gt;0,J31&lt;K31),"Will Not Meet Goal",
IF(AND(E29&gt;=0,E30&gt;0,E31&gt;0,I30&lt;K30),"Currently Not Meeting, Pending",
"ERROR")))))),
IF(AND(E29=0,E30=0,E31=0),"N/A",
IF(AND(E29=0,E30&gt;0,E31=0),"Goal Met",
IF(AND(E29&gt;0,E30&gt;0,I29+0.005&gt;=K29),"Goal Met",
IF(AND(E29&gt;0,E30&gt;=0,E31&gt;=0,I31+0.005&gt;=K31),"Goal Met",
IF(AND(E29&gt;=0,E30=0,E31&gt;0,I31&lt;K31),"Goal Not Met",
IF(AND(E29&gt;=0,E30&gt;0,E31&gt;0,I30&lt;K30),"Goal Not Met","ERROR")
))))))</f>
        <v>Goal Met</v>
      </c>
      <c r="N30">
        <f>IF(L29="Y",(E29+E31),E29)</f>
        <v>20</v>
      </c>
      <c r="O30" s="7">
        <v>45930</v>
      </c>
      <c r="P30" s="6">
        <f t="shared" si="0"/>
        <v>0</v>
      </c>
    </row>
    <row r="31" spans="1:16" x14ac:dyDescent="0.25">
      <c r="A31">
        <v>2024</v>
      </c>
      <c r="B31" t="s">
        <v>14</v>
      </c>
      <c r="C31" t="s">
        <v>35</v>
      </c>
      <c r="D31" t="s">
        <v>19</v>
      </c>
      <c r="E31" s="8">
        <v>3</v>
      </c>
      <c r="F31" s="14" t="s">
        <v>43</v>
      </c>
      <c r="G31" t="s">
        <v>16</v>
      </c>
      <c r="H31">
        <f>SUM($E29:$E31)</f>
        <v>23</v>
      </c>
      <c r="I31" s="9">
        <f>IFERROR(E29/(E29+E31),"")</f>
        <v>0.86956521739130432</v>
      </c>
      <c r="J31" s="9">
        <f>IFERROR((E29+E30)/H29,"")</f>
        <v>0.86956521739130432</v>
      </c>
      <c r="K31" s="6">
        <v>0.5</v>
      </c>
      <c r="L31" t="s">
        <v>17</v>
      </c>
      <c r="M31" s="8" t="str">
        <f>IF(L29="Y",IF(AND(E29=0,E30=0,E31=0),"N/A",
IF(AND(E29=0,E30&gt;0,E31=0),"Currently Meeting, Pending",
IF(AND(E29&gt;0,E30&gt;0,I29+0.005&gt;=K29),"Currently Meeting, Pending",
IF(AND(E29&gt;0,E30&gt;=0,E31&gt;=0,I31+0.005&gt;=K31),"Will Meet Goal",
IF(AND(E29&gt;=0,E30=0,E31&gt;0,J31&lt;K31),"Will Not Meet Goal",
IF(AND(E29&gt;=0,E30&gt;0,E31&gt;0,I30&lt;K30),"Currently Not Meeting, Pending",
"ERROR")))))),
IF(AND(E29=0,E30=0,E31=0),"N/A",
IF(AND(E29=0,E30&gt;0,E31=0),"Goal Met",
IF(AND(E29&gt;0,E30&gt;0,I29+0.005&gt;=K29),"Goal Met",
IF(AND(E29&gt;0,E30&gt;=0,E31&gt;=0,I31+0.005&gt;=K31),"Goal Met",
IF(AND(E29&gt;=0,E30=0,E31&gt;0,I31&lt;K31),"Goal Not Met",
IF(AND(E29&gt;=0,E30&gt;0,E31&gt;0,I30&lt;K30),"Goal Not Met","ERROR")
))))))</f>
        <v>Goal Met</v>
      </c>
      <c r="N31">
        <f>IF(L29="Y",(E29+E31),E29)</f>
        <v>20</v>
      </c>
      <c r="O31" s="7">
        <v>45930</v>
      </c>
      <c r="P31" s="6">
        <f t="shared" si="0"/>
        <v>0.13043478260869565</v>
      </c>
    </row>
    <row r="32" spans="1:16" x14ac:dyDescent="0.25">
      <c r="A32">
        <v>2025</v>
      </c>
      <c r="B32" t="s">
        <v>14</v>
      </c>
      <c r="C32" t="s">
        <v>36</v>
      </c>
      <c r="D32" t="s">
        <v>15</v>
      </c>
      <c r="E32">
        <v>38</v>
      </c>
      <c r="F32" s="14" t="s">
        <v>43</v>
      </c>
      <c r="G32" t="s">
        <v>16</v>
      </c>
      <c r="H32">
        <v>43</v>
      </c>
      <c r="I32" s="6">
        <v>0.88372093023255816</v>
      </c>
      <c r="J32" s="6">
        <v>0.88372093023255816</v>
      </c>
      <c r="K32">
        <v>0.9</v>
      </c>
      <c r="L32" t="s">
        <v>37</v>
      </c>
      <c r="M32" t="s">
        <v>38</v>
      </c>
      <c r="N32" s="15">
        <v>43</v>
      </c>
      <c r="O32" s="7">
        <v>46112</v>
      </c>
      <c r="P32" s="6">
        <v>0.88372093023255816</v>
      </c>
    </row>
    <row r="33" spans="1:16" x14ac:dyDescent="0.25">
      <c r="A33">
        <v>2025</v>
      </c>
      <c r="B33" t="s">
        <v>14</v>
      </c>
      <c r="C33" t="s">
        <v>36</v>
      </c>
      <c r="D33" t="s">
        <v>18</v>
      </c>
      <c r="E33">
        <v>0</v>
      </c>
      <c r="F33" s="14" t="s">
        <v>43</v>
      </c>
      <c r="G33" t="s">
        <v>16</v>
      </c>
      <c r="H33">
        <v>43</v>
      </c>
      <c r="I33" s="6">
        <v>0.88372093023255816</v>
      </c>
      <c r="J33" s="6">
        <v>0.88372093023255816</v>
      </c>
      <c r="K33">
        <v>0.9</v>
      </c>
      <c r="L33" t="s">
        <v>37</v>
      </c>
      <c r="M33" t="s">
        <v>38</v>
      </c>
      <c r="N33" s="15">
        <v>43</v>
      </c>
      <c r="O33" s="7">
        <v>46112</v>
      </c>
      <c r="P33" s="6">
        <v>0</v>
      </c>
    </row>
    <row r="34" spans="1:16" x14ac:dyDescent="0.25">
      <c r="A34">
        <v>2025</v>
      </c>
      <c r="B34" t="s">
        <v>14</v>
      </c>
      <c r="C34" t="s">
        <v>36</v>
      </c>
      <c r="D34" t="s">
        <v>19</v>
      </c>
      <c r="E34">
        <v>5</v>
      </c>
      <c r="F34" s="14" t="s">
        <v>43</v>
      </c>
      <c r="G34" t="s">
        <v>16</v>
      </c>
      <c r="H34">
        <v>43</v>
      </c>
      <c r="I34" s="6">
        <v>0.88372093023255816</v>
      </c>
      <c r="J34" s="6">
        <v>0.88372093023255816</v>
      </c>
      <c r="K34">
        <v>0.9</v>
      </c>
      <c r="L34" t="s">
        <v>37</v>
      </c>
      <c r="M34" t="s">
        <v>38</v>
      </c>
      <c r="N34" s="15">
        <v>43</v>
      </c>
      <c r="O34" s="7">
        <v>46112</v>
      </c>
      <c r="P34" s="6">
        <v>0.11627906976744186</v>
      </c>
    </row>
    <row r="35" spans="1:16" x14ac:dyDescent="0.25">
      <c r="A35">
        <v>2025</v>
      </c>
      <c r="B35" t="s">
        <v>14</v>
      </c>
      <c r="C35" t="s">
        <v>20</v>
      </c>
      <c r="D35" t="s">
        <v>15</v>
      </c>
      <c r="E35">
        <v>6</v>
      </c>
      <c r="F35" s="14" t="s">
        <v>43</v>
      </c>
      <c r="G35" t="s">
        <v>21</v>
      </c>
      <c r="H35">
        <v>7</v>
      </c>
      <c r="I35" s="13">
        <v>1</v>
      </c>
      <c r="J35" s="13">
        <v>1</v>
      </c>
      <c r="K35" s="6">
        <v>0.9</v>
      </c>
      <c r="L35" t="s">
        <v>37</v>
      </c>
      <c r="M35" t="s">
        <v>40</v>
      </c>
      <c r="N35" s="10">
        <v>0</v>
      </c>
      <c r="O35" s="7">
        <v>45930</v>
      </c>
      <c r="P35" s="6">
        <f>IFERROR(E35/H35,0)</f>
        <v>0.8571428571428571</v>
      </c>
    </row>
    <row r="36" spans="1:16" x14ac:dyDescent="0.25">
      <c r="A36">
        <v>2025</v>
      </c>
      <c r="B36" t="s">
        <v>14</v>
      </c>
      <c r="C36" t="s">
        <v>20</v>
      </c>
      <c r="D36" t="s">
        <v>18</v>
      </c>
      <c r="E36">
        <v>1</v>
      </c>
      <c r="F36" s="14" t="s">
        <v>43</v>
      </c>
      <c r="G36" t="s">
        <v>21</v>
      </c>
      <c r="H36">
        <v>7</v>
      </c>
      <c r="I36" s="13">
        <v>1</v>
      </c>
      <c r="J36" s="13">
        <v>1</v>
      </c>
      <c r="K36" s="6">
        <v>0.9</v>
      </c>
      <c r="L36" t="s">
        <v>37</v>
      </c>
      <c r="M36" t="s">
        <v>40</v>
      </c>
      <c r="N36" s="10">
        <v>0</v>
      </c>
      <c r="O36" s="7">
        <v>45930</v>
      </c>
      <c r="P36" s="6">
        <f>IFERROR(E36/H36,0)</f>
        <v>0.14285714285714285</v>
      </c>
    </row>
    <row r="37" spans="1:16" x14ac:dyDescent="0.25">
      <c r="A37">
        <v>2025</v>
      </c>
      <c r="B37" t="s">
        <v>14</v>
      </c>
      <c r="C37" t="s">
        <v>20</v>
      </c>
      <c r="D37" t="s">
        <v>19</v>
      </c>
      <c r="E37">
        <v>0</v>
      </c>
      <c r="F37" s="14" t="s">
        <v>43</v>
      </c>
      <c r="G37" t="s">
        <v>21</v>
      </c>
      <c r="H37">
        <v>7</v>
      </c>
      <c r="I37" s="13">
        <v>1</v>
      </c>
      <c r="J37" s="13">
        <v>1</v>
      </c>
      <c r="K37" s="6">
        <v>0.9</v>
      </c>
      <c r="L37" t="s">
        <v>37</v>
      </c>
      <c r="M37" t="s">
        <v>40</v>
      </c>
      <c r="N37" s="10">
        <v>0</v>
      </c>
      <c r="O37" s="7">
        <v>45930</v>
      </c>
      <c r="P37" s="6">
        <f>IFERROR(E37/H37,0)</f>
        <v>0</v>
      </c>
    </row>
    <row r="38" spans="1:16" x14ac:dyDescent="0.25">
      <c r="A38">
        <v>2025</v>
      </c>
      <c r="B38" t="s">
        <v>14</v>
      </c>
      <c r="C38" t="s">
        <v>31</v>
      </c>
      <c r="D38" t="s">
        <v>15</v>
      </c>
      <c r="E38">
        <v>16</v>
      </c>
      <c r="F38" s="14" t="s">
        <v>45</v>
      </c>
      <c r="G38" t="s">
        <v>32</v>
      </c>
      <c r="H38">
        <v>18</v>
      </c>
      <c r="I38" s="6">
        <v>0.88888888888888884</v>
      </c>
      <c r="J38" s="6">
        <v>0.88888888888888884</v>
      </c>
      <c r="K38">
        <v>0.8</v>
      </c>
      <c r="L38" t="s">
        <v>37</v>
      </c>
      <c r="M38" t="s">
        <v>39</v>
      </c>
      <c r="N38" s="15">
        <v>18</v>
      </c>
      <c r="O38" s="7">
        <v>46112</v>
      </c>
      <c r="P38" s="6">
        <v>0.88888888888888884</v>
      </c>
    </row>
    <row r="39" spans="1:16" x14ac:dyDescent="0.25">
      <c r="A39">
        <v>2025</v>
      </c>
      <c r="B39" t="s">
        <v>14</v>
      </c>
      <c r="C39" t="s">
        <v>31</v>
      </c>
      <c r="D39" t="s">
        <v>18</v>
      </c>
      <c r="E39">
        <v>0</v>
      </c>
      <c r="F39" s="14" t="s">
        <v>45</v>
      </c>
      <c r="G39" t="s">
        <v>32</v>
      </c>
      <c r="H39">
        <v>18</v>
      </c>
      <c r="I39" s="6">
        <v>0.88888888888888884</v>
      </c>
      <c r="J39" s="6">
        <v>0.88888888888888884</v>
      </c>
      <c r="K39">
        <v>0.8</v>
      </c>
      <c r="L39" t="s">
        <v>37</v>
      </c>
      <c r="M39" t="s">
        <v>39</v>
      </c>
      <c r="N39" s="15">
        <v>18</v>
      </c>
      <c r="O39" s="7">
        <v>46112</v>
      </c>
      <c r="P39" s="6">
        <v>0</v>
      </c>
    </row>
    <row r="40" spans="1:16" x14ac:dyDescent="0.25">
      <c r="A40">
        <v>2025</v>
      </c>
      <c r="B40" t="s">
        <v>14</v>
      </c>
      <c r="C40" t="s">
        <v>31</v>
      </c>
      <c r="D40" t="s">
        <v>19</v>
      </c>
      <c r="E40">
        <v>2</v>
      </c>
      <c r="F40" s="14" t="s">
        <v>45</v>
      </c>
      <c r="G40" t="s">
        <v>32</v>
      </c>
      <c r="H40">
        <v>18</v>
      </c>
      <c r="I40" s="6">
        <v>0.88888888888888884</v>
      </c>
      <c r="J40" s="6">
        <v>0.88888888888888884</v>
      </c>
      <c r="K40">
        <v>0.8</v>
      </c>
      <c r="L40" t="s">
        <v>37</v>
      </c>
      <c r="M40" t="s">
        <v>39</v>
      </c>
      <c r="N40" s="15">
        <v>18</v>
      </c>
      <c r="O40" s="7">
        <v>46112</v>
      </c>
      <c r="P40" s="6">
        <v>0.1111111111111111</v>
      </c>
    </row>
    <row r="41" spans="1:16" x14ac:dyDescent="0.25">
      <c r="A41">
        <v>2025</v>
      </c>
      <c r="B41" t="s">
        <v>14</v>
      </c>
      <c r="C41" t="s">
        <v>34</v>
      </c>
      <c r="D41" t="s">
        <v>15</v>
      </c>
      <c r="E41">
        <v>239</v>
      </c>
      <c r="F41" s="14" t="s">
        <v>43</v>
      </c>
      <c r="G41" t="s">
        <v>26</v>
      </c>
      <c r="H41">
        <v>273</v>
      </c>
      <c r="I41" s="6">
        <v>0.87545787545787546</v>
      </c>
      <c r="J41" s="6">
        <v>0.87545787545787546</v>
      </c>
      <c r="K41">
        <v>0.7</v>
      </c>
      <c r="L41" t="s">
        <v>37</v>
      </c>
      <c r="M41" t="s">
        <v>39</v>
      </c>
      <c r="N41" s="15">
        <v>273</v>
      </c>
      <c r="O41" s="7">
        <v>46112</v>
      </c>
      <c r="P41" s="6">
        <v>0.87545787545787546</v>
      </c>
    </row>
    <row r="42" spans="1:16" x14ac:dyDescent="0.25">
      <c r="A42">
        <v>2025</v>
      </c>
      <c r="B42" t="s">
        <v>14</v>
      </c>
      <c r="C42" t="s">
        <v>34</v>
      </c>
      <c r="D42" t="s">
        <v>18</v>
      </c>
      <c r="E42">
        <v>0</v>
      </c>
      <c r="F42" s="14" t="s">
        <v>43</v>
      </c>
      <c r="G42" t="s">
        <v>26</v>
      </c>
      <c r="H42">
        <v>273</v>
      </c>
      <c r="I42" s="6">
        <v>0.87545787545787546</v>
      </c>
      <c r="J42" s="6">
        <v>0.87545787545787546</v>
      </c>
      <c r="K42">
        <v>0.7</v>
      </c>
      <c r="L42" t="s">
        <v>37</v>
      </c>
      <c r="M42" t="s">
        <v>39</v>
      </c>
      <c r="N42" s="15">
        <v>273</v>
      </c>
      <c r="O42" s="7">
        <v>46112</v>
      </c>
      <c r="P42" s="6">
        <v>0</v>
      </c>
    </row>
    <row r="43" spans="1:16" x14ac:dyDescent="0.25">
      <c r="A43">
        <v>2025</v>
      </c>
      <c r="B43" t="s">
        <v>14</v>
      </c>
      <c r="C43" t="s">
        <v>34</v>
      </c>
      <c r="D43" t="s">
        <v>19</v>
      </c>
      <c r="E43">
        <v>34</v>
      </c>
      <c r="F43" s="14" t="s">
        <v>43</v>
      </c>
      <c r="G43" t="s">
        <v>26</v>
      </c>
      <c r="H43">
        <v>273</v>
      </c>
      <c r="I43" s="6">
        <v>0.87545787545787546</v>
      </c>
      <c r="J43" s="6">
        <v>0.87545787545787546</v>
      </c>
      <c r="K43">
        <v>0.7</v>
      </c>
      <c r="L43" t="s">
        <v>37</v>
      </c>
      <c r="M43" t="s">
        <v>39</v>
      </c>
      <c r="N43" s="15">
        <v>273</v>
      </c>
      <c r="O43" s="7">
        <v>46112</v>
      </c>
      <c r="P43" s="6">
        <v>0.12454212454212454</v>
      </c>
    </row>
    <row r="44" spans="1:16" x14ac:dyDescent="0.25">
      <c r="A44">
        <v>2025</v>
      </c>
      <c r="B44" t="s">
        <v>14</v>
      </c>
      <c r="C44" t="s">
        <v>22</v>
      </c>
      <c r="D44" t="s">
        <v>15</v>
      </c>
      <c r="E44">
        <v>212</v>
      </c>
      <c r="F44" s="14" t="s">
        <v>43</v>
      </c>
      <c r="G44" t="s">
        <v>21</v>
      </c>
      <c r="H44">
        <v>241</v>
      </c>
      <c r="I44" s="6">
        <v>0.8796680497925311</v>
      </c>
      <c r="J44" s="6">
        <v>0.8796680497925311</v>
      </c>
      <c r="K44">
        <v>0.9</v>
      </c>
      <c r="L44" t="s">
        <v>37</v>
      </c>
      <c r="M44" t="s">
        <v>38</v>
      </c>
      <c r="N44" s="15">
        <v>241</v>
      </c>
      <c r="O44" s="7">
        <v>46112</v>
      </c>
      <c r="P44" s="6">
        <v>0.8796680497925311</v>
      </c>
    </row>
    <row r="45" spans="1:16" x14ac:dyDescent="0.25">
      <c r="A45">
        <v>2025</v>
      </c>
      <c r="B45" t="s">
        <v>14</v>
      </c>
      <c r="C45" t="s">
        <v>22</v>
      </c>
      <c r="D45" t="s">
        <v>18</v>
      </c>
      <c r="E45">
        <v>0</v>
      </c>
      <c r="F45" s="14" t="s">
        <v>43</v>
      </c>
      <c r="G45" t="s">
        <v>21</v>
      </c>
      <c r="H45">
        <v>241</v>
      </c>
      <c r="I45" s="6">
        <v>0.8796680497925311</v>
      </c>
      <c r="J45" s="6">
        <v>0.8796680497925311</v>
      </c>
      <c r="K45">
        <v>0.9</v>
      </c>
      <c r="L45" t="s">
        <v>37</v>
      </c>
      <c r="M45" t="s">
        <v>38</v>
      </c>
      <c r="N45" s="15">
        <v>241</v>
      </c>
      <c r="O45" s="7">
        <v>46112</v>
      </c>
      <c r="P45" s="6">
        <v>0</v>
      </c>
    </row>
    <row r="46" spans="1:16" x14ac:dyDescent="0.25">
      <c r="A46">
        <v>2025</v>
      </c>
      <c r="B46" t="s">
        <v>14</v>
      </c>
      <c r="C46" t="s">
        <v>22</v>
      </c>
      <c r="D46" t="s">
        <v>19</v>
      </c>
      <c r="E46">
        <v>29</v>
      </c>
      <c r="F46" s="14" t="s">
        <v>43</v>
      </c>
      <c r="G46" t="s">
        <v>21</v>
      </c>
      <c r="H46">
        <v>241</v>
      </c>
      <c r="I46" s="6">
        <v>0.8796680497925311</v>
      </c>
      <c r="J46" s="6">
        <v>0.8796680497925311</v>
      </c>
      <c r="K46">
        <v>0.9</v>
      </c>
      <c r="L46" t="s">
        <v>37</v>
      </c>
      <c r="M46" t="s">
        <v>38</v>
      </c>
      <c r="N46" s="15">
        <v>241</v>
      </c>
      <c r="O46" s="7">
        <v>46112</v>
      </c>
      <c r="P46" s="6">
        <v>0.12033195020746888</v>
      </c>
    </row>
    <row r="47" spans="1:16" x14ac:dyDescent="0.25">
      <c r="A47">
        <v>2025</v>
      </c>
      <c r="B47" t="s">
        <v>14</v>
      </c>
      <c r="C47" t="s">
        <v>23</v>
      </c>
      <c r="D47" t="s">
        <v>15</v>
      </c>
      <c r="E47">
        <v>184</v>
      </c>
      <c r="F47" s="14" t="s">
        <v>43</v>
      </c>
      <c r="G47" t="s">
        <v>24</v>
      </c>
      <c r="H47">
        <v>193</v>
      </c>
      <c r="I47" s="6">
        <v>0.95336787564766834</v>
      </c>
      <c r="J47" s="6">
        <v>0.95336787564766834</v>
      </c>
      <c r="K47">
        <v>0.9</v>
      </c>
      <c r="L47" t="s">
        <v>37</v>
      </c>
      <c r="M47" t="s">
        <v>39</v>
      </c>
      <c r="N47" s="15">
        <v>193</v>
      </c>
      <c r="O47" s="7">
        <v>46112</v>
      </c>
      <c r="P47" s="6">
        <v>0.95336787564766834</v>
      </c>
    </row>
    <row r="48" spans="1:16" x14ac:dyDescent="0.25">
      <c r="A48">
        <v>2025</v>
      </c>
      <c r="B48" t="s">
        <v>14</v>
      </c>
      <c r="C48" t="s">
        <v>23</v>
      </c>
      <c r="D48" t="s">
        <v>18</v>
      </c>
      <c r="E48">
        <v>0</v>
      </c>
      <c r="F48" s="14" t="s">
        <v>43</v>
      </c>
      <c r="G48" t="s">
        <v>24</v>
      </c>
      <c r="H48">
        <v>193</v>
      </c>
      <c r="I48" s="6">
        <v>0.95336787564766834</v>
      </c>
      <c r="J48" s="6">
        <v>0.95336787564766834</v>
      </c>
      <c r="K48">
        <v>0.9</v>
      </c>
      <c r="L48" t="s">
        <v>37</v>
      </c>
      <c r="M48" t="s">
        <v>39</v>
      </c>
      <c r="N48" s="15">
        <v>193</v>
      </c>
      <c r="O48" s="7">
        <v>46112</v>
      </c>
      <c r="P48" s="6">
        <v>0</v>
      </c>
    </row>
    <row r="49" spans="1:16" x14ac:dyDescent="0.25">
      <c r="A49">
        <v>2025</v>
      </c>
      <c r="B49" t="s">
        <v>14</v>
      </c>
      <c r="C49" t="s">
        <v>23</v>
      </c>
      <c r="D49" t="s">
        <v>19</v>
      </c>
      <c r="E49">
        <v>9</v>
      </c>
      <c r="F49" s="14" t="s">
        <v>43</v>
      </c>
      <c r="G49" t="s">
        <v>24</v>
      </c>
      <c r="H49">
        <v>193</v>
      </c>
      <c r="I49" s="6">
        <v>0.95336787564766834</v>
      </c>
      <c r="J49" s="6">
        <v>0.95336787564766834</v>
      </c>
      <c r="K49">
        <v>0.9</v>
      </c>
      <c r="L49" t="s">
        <v>37</v>
      </c>
      <c r="M49" t="s">
        <v>39</v>
      </c>
      <c r="N49" s="15">
        <v>193</v>
      </c>
      <c r="O49" s="7">
        <v>46112</v>
      </c>
      <c r="P49" s="6">
        <v>4.6632124352331605E-2</v>
      </c>
    </row>
    <row r="50" spans="1:16" x14ac:dyDescent="0.25">
      <c r="A50">
        <v>2025</v>
      </c>
      <c r="B50" t="s">
        <v>14</v>
      </c>
      <c r="C50" t="s">
        <v>25</v>
      </c>
      <c r="D50" t="s">
        <v>15</v>
      </c>
      <c r="E50">
        <v>238</v>
      </c>
      <c r="F50" s="14" t="s">
        <v>43</v>
      </c>
      <c r="G50" t="s">
        <v>26</v>
      </c>
      <c r="H50">
        <v>263</v>
      </c>
      <c r="I50" s="6">
        <v>0.91891891891891897</v>
      </c>
      <c r="J50" s="6">
        <v>0.92015209125475284</v>
      </c>
      <c r="K50">
        <v>0.9</v>
      </c>
      <c r="L50" t="s">
        <v>37</v>
      </c>
      <c r="M50" t="s">
        <v>39</v>
      </c>
      <c r="N50" s="15">
        <v>259</v>
      </c>
      <c r="O50" s="7">
        <v>46112</v>
      </c>
      <c r="P50" s="6">
        <v>0.90494296577946765</v>
      </c>
    </row>
    <row r="51" spans="1:16" x14ac:dyDescent="0.25">
      <c r="A51">
        <v>2025</v>
      </c>
      <c r="B51" t="s">
        <v>14</v>
      </c>
      <c r="C51" t="s">
        <v>25</v>
      </c>
      <c r="D51" t="s">
        <v>18</v>
      </c>
      <c r="E51">
        <v>4</v>
      </c>
      <c r="F51" s="14" t="s">
        <v>43</v>
      </c>
      <c r="G51" t="s">
        <v>26</v>
      </c>
      <c r="H51">
        <v>263</v>
      </c>
      <c r="I51" s="6">
        <v>0.91891891891891897</v>
      </c>
      <c r="J51" s="6">
        <v>0.92015209125475284</v>
      </c>
      <c r="K51">
        <v>0.9</v>
      </c>
      <c r="L51" t="s">
        <v>37</v>
      </c>
      <c r="M51" t="s">
        <v>39</v>
      </c>
      <c r="N51" s="15">
        <v>259</v>
      </c>
      <c r="O51" s="7">
        <v>46112</v>
      </c>
      <c r="P51" s="6">
        <v>1.5209125475285171E-2</v>
      </c>
    </row>
    <row r="52" spans="1:16" x14ac:dyDescent="0.25">
      <c r="A52">
        <v>2025</v>
      </c>
      <c r="B52" t="s">
        <v>14</v>
      </c>
      <c r="C52" t="s">
        <v>25</v>
      </c>
      <c r="D52" t="s">
        <v>19</v>
      </c>
      <c r="E52">
        <v>21</v>
      </c>
      <c r="F52" s="14" t="s">
        <v>43</v>
      </c>
      <c r="G52" t="s">
        <v>26</v>
      </c>
      <c r="H52">
        <v>263</v>
      </c>
      <c r="I52" s="6">
        <v>0.91891891891891897</v>
      </c>
      <c r="J52" s="6">
        <v>0.92015209125475284</v>
      </c>
      <c r="K52">
        <v>0.9</v>
      </c>
      <c r="L52" t="s">
        <v>37</v>
      </c>
      <c r="M52" t="s">
        <v>39</v>
      </c>
      <c r="N52" s="15">
        <v>259</v>
      </c>
      <c r="O52" s="7">
        <v>46112</v>
      </c>
      <c r="P52" s="6">
        <v>7.9847908745247151E-2</v>
      </c>
    </row>
    <row r="53" spans="1:16" x14ac:dyDescent="0.25">
      <c r="A53">
        <v>2025</v>
      </c>
      <c r="B53" t="s">
        <v>14</v>
      </c>
      <c r="C53" t="s">
        <v>27</v>
      </c>
      <c r="D53" t="s">
        <v>15</v>
      </c>
      <c r="E53">
        <v>131</v>
      </c>
      <c r="F53" s="14" t="s">
        <v>43</v>
      </c>
      <c r="G53" t="s">
        <v>28</v>
      </c>
      <c r="H53">
        <v>136</v>
      </c>
      <c r="I53" s="6">
        <v>0.96323529411764708</v>
      </c>
      <c r="J53" s="6">
        <v>0.96323529411764708</v>
      </c>
      <c r="K53">
        <v>0.9</v>
      </c>
      <c r="L53" t="s">
        <v>37</v>
      </c>
      <c r="M53" t="s">
        <v>39</v>
      </c>
      <c r="N53" s="15">
        <v>136</v>
      </c>
      <c r="O53" s="7">
        <v>46112</v>
      </c>
      <c r="P53" s="6">
        <v>0.96323529411764708</v>
      </c>
    </row>
    <row r="54" spans="1:16" x14ac:dyDescent="0.25">
      <c r="A54">
        <v>2025</v>
      </c>
      <c r="B54" t="s">
        <v>14</v>
      </c>
      <c r="C54" t="s">
        <v>27</v>
      </c>
      <c r="D54" t="s">
        <v>18</v>
      </c>
      <c r="E54">
        <v>0</v>
      </c>
      <c r="F54" s="14" t="s">
        <v>43</v>
      </c>
      <c r="G54" t="s">
        <v>28</v>
      </c>
      <c r="H54">
        <v>136</v>
      </c>
      <c r="I54" s="6">
        <v>0.96323529411764708</v>
      </c>
      <c r="J54" s="6">
        <v>0.96323529411764708</v>
      </c>
      <c r="K54">
        <v>0.9</v>
      </c>
      <c r="L54" t="s">
        <v>37</v>
      </c>
      <c r="M54" t="s">
        <v>39</v>
      </c>
      <c r="N54" s="15">
        <v>136</v>
      </c>
      <c r="O54" s="7">
        <v>46112</v>
      </c>
      <c r="P54" s="6">
        <v>0</v>
      </c>
    </row>
    <row r="55" spans="1:16" x14ac:dyDescent="0.25">
      <c r="A55">
        <v>2025</v>
      </c>
      <c r="B55" t="s">
        <v>14</v>
      </c>
      <c r="C55" t="s">
        <v>27</v>
      </c>
      <c r="D55" t="s">
        <v>19</v>
      </c>
      <c r="E55">
        <v>5</v>
      </c>
      <c r="F55" s="14" t="s">
        <v>43</v>
      </c>
      <c r="G55" t="s">
        <v>28</v>
      </c>
      <c r="H55">
        <v>136</v>
      </c>
      <c r="I55" s="6">
        <v>0.96323529411764708</v>
      </c>
      <c r="J55" s="6">
        <v>0.96323529411764708</v>
      </c>
      <c r="K55">
        <v>0.9</v>
      </c>
      <c r="L55" t="s">
        <v>37</v>
      </c>
      <c r="M55" t="s">
        <v>39</v>
      </c>
      <c r="N55" s="15">
        <v>136</v>
      </c>
      <c r="O55" s="7">
        <v>46112</v>
      </c>
      <c r="P55" s="6">
        <v>3.6764705882352942E-2</v>
      </c>
    </row>
    <row r="56" spans="1:16" x14ac:dyDescent="0.25">
      <c r="A56">
        <v>2025</v>
      </c>
      <c r="B56" t="s">
        <v>14</v>
      </c>
      <c r="C56" t="s">
        <v>33</v>
      </c>
      <c r="D56" t="s">
        <v>15</v>
      </c>
      <c r="E56">
        <v>8</v>
      </c>
      <c r="F56" s="14" t="s">
        <v>46</v>
      </c>
      <c r="G56" t="s">
        <v>32</v>
      </c>
      <c r="H56">
        <v>8</v>
      </c>
      <c r="I56" s="6">
        <v>1</v>
      </c>
      <c r="J56" s="6">
        <v>1</v>
      </c>
      <c r="K56">
        <v>0.8</v>
      </c>
      <c r="L56" t="s">
        <v>37</v>
      </c>
      <c r="M56" t="s">
        <v>39</v>
      </c>
      <c r="N56" s="15">
        <v>8</v>
      </c>
      <c r="O56" s="7">
        <v>46112</v>
      </c>
      <c r="P56" s="6">
        <v>1</v>
      </c>
    </row>
    <row r="57" spans="1:16" x14ac:dyDescent="0.25">
      <c r="A57">
        <v>2025</v>
      </c>
      <c r="B57" t="s">
        <v>14</v>
      </c>
      <c r="C57" t="s">
        <v>33</v>
      </c>
      <c r="D57" t="s">
        <v>18</v>
      </c>
      <c r="E57">
        <v>0</v>
      </c>
      <c r="F57" s="14" t="s">
        <v>46</v>
      </c>
      <c r="G57" t="s">
        <v>32</v>
      </c>
      <c r="H57">
        <v>8</v>
      </c>
      <c r="I57" s="6">
        <v>1</v>
      </c>
      <c r="J57" s="6">
        <v>1</v>
      </c>
      <c r="K57">
        <v>0.8</v>
      </c>
      <c r="L57" t="s">
        <v>37</v>
      </c>
      <c r="M57" t="s">
        <v>39</v>
      </c>
      <c r="N57" s="15">
        <v>8</v>
      </c>
      <c r="O57" s="7">
        <v>46112</v>
      </c>
      <c r="P57" s="6">
        <v>0</v>
      </c>
    </row>
    <row r="58" spans="1:16" x14ac:dyDescent="0.25">
      <c r="A58">
        <v>2025</v>
      </c>
      <c r="B58" t="s">
        <v>14</v>
      </c>
      <c r="C58" t="s">
        <v>33</v>
      </c>
      <c r="D58" t="s">
        <v>19</v>
      </c>
      <c r="E58">
        <v>0</v>
      </c>
      <c r="F58" s="14" t="s">
        <v>46</v>
      </c>
      <c r="G58" t="s">
        <v>32</v>
      </c>
      <c r="H58">
        <v>8</v>
      </c>
      <c r="I58" s="6">
        <v>1</v>
      </c>
      <c r="J58" s="6">
        <v>1</v>
      </c>
      <c r="K58">
        <v>0.8</v>
      </c>
      <c r="L58" t="s">
        <v>37</v>
      </c>
      <c r="M58" t="s">
        <v>39</v>
      </c>
      <c r="N58" s="15">
        <v>8</v>
      </c>
      <c r="O58" s="7">
        <v>46112</v>
      </c>
      <c r="P58" s="6">
        <v>0</v>
      </c>
    </row>
    <row r="59" spans="1:16" x14ac:dyDescent="0.25">
      <c r="A59">
        <v>2025</v>
      </c>
      <c r="B59" t="s">
        <v>14</v>
      </c>
      <c r="C59" t="s">
        <v>35</v>
      </c>
      <c r="D59" t="s">
        <v>15</v>
      </c>
      <c r="E59">
        <v>28</v>
      </c>
      <c r="F59" s="14" t="s">
        <v>43</v>
      </c>
      <c r="G59" t="s">
        <v>16</v>
      </c>
      <c r="H59">
        <v>30</v>
      </c>
      <c r="I59" s="6">
        <v>0.93333333333333335</v>
      </c>
      <c r="J59" s="6">
        <v>0.93333333333333335</v>
      </c>
      <c r="K59">
        <v>0.7</v>
      </c>
      <c r="L59" t="s">
        <v>37</v>
      </c>
      <c r="M59" t="s">
        <v>39</v>
      </c>
      <c r="N59" s="15">
        <v>30</v>
      </c>
      <c r="O59" s="7">
        <v>46112</v>
      </c>
      <c r="P59" s="6">
        <v>0.93333333333333335</v>
      </c>
    </row>
    <row r="60" spans="1:16" x14ac:dyDescent="0.25">
      <c r="A60">
        <v>2025</v>
      </c>
      <c r="B60" t="s">
        <v>14</v>
      </c>
      <c r="C60" t="s">
        <v>35</v>
      </c>
      <c r="D60" t="s">
        <v>18</v>
      </c>
      <c r="E60">
        <v>0</v>
      </c>
      <c r="F60" s="14" t="s">
        <v>43</v>
      </c>
      <c r="G60" t="s">
        <v>16</v>
      </c>
      <c r="H60">
        <v>30</v>
      </c>
      <c r="I60" s="6">
        <v>0.93333333333333335</v>
      </c>
      <c r="J60" s="6">
        <v>0.93333333333333335</v>
      </c>
      <c r="K60">
        <v>0.7</v>
      </c>
      <c r="L60" t="s">
        <v>37</v>
      </c>
      <c r="M60" t="s">
        <v>39</v>
      </c>
      <c r="N60" s="15">
        <v>30</v>
      </c>
      <c r="O60" s="7">
        <v>46112</v>
      </c>
      <c r="P60" s="6">
        <v>0</v>
      </c>
    </row>
    <row r="61" spans="1:16" x14ac:dyDescent="0.25">
      <c r="A61">
        <v>2025</v>
      </c>
      <c r="B61" t="s">
        <v>14</v>
      </c>
      <c r="C61" t="s">
        <v>35</v>
      </c>
      <c r="D61" t="s">
        <v>19</v>
      </c>
      <c r="E61">
        <v>2</v>
      </c>
      <c r="F61" s="14" t="s">
        <v>43</v>
      </c>
      <c r="G61" t="s">
        <v>16</v>
      </c>
      <c r="H61">
        <v>30</v>
      </c>
      <c r="I61" s="6">
        <v>0.93333333333333335</v>
      </c>
      <c r="J61" s="6">
        <v>0.93333333333333335</v>
      </c>
      <c r="K61">
        <v>0.7</v>
      </c>
      <c r="L61" t="s">
        <v>37</v>
      </c>
      <c r="M61" t="s">
        <v>39</v>
      </c>
      <c r="N61" s="15">
        <v>30</v>
      </c>
      <c r="O61" s="7">
        <v>46112</v>
      </c>
      <c r="P61" s="6">
        <v>6.6666666666666666E-2</v>
      </c>
    </row>
    <row r="62" spans="1:16" x14ac:dyDescent="0.25">
      <c r="A62">
        <v>2026</v>
      </c>
      <c r="B62" t="s">
        <v>14</v>
      </c>
      <c r="C62" t="s">
        <v>36</v>
      </c>
      <c r="D62" t="s">
        <v>15</v>
      </c>
      <c r="E62">
        <v>10</v>
      </c>
      <c r="F62" s="14" t="s">
        <v>43</v>
      </c>
      <c r="G62" t="s">
        <v>16</v>
      </c>
      <c r="H62">
        <v>26</v>
      </c>
      <c r="I62" s="6">
        <v>0.76923076923076927</v>
      </c>
      <c r="J62" s="6">
        <v>0.88461538461538458</v>
      </c>
      <c r="K62">
        <v>0.9</v>
      </c>
      <c r="L62" t="s">
        <v>37</v>
      </c>
      <c r="M62" t="s">
        <v>38</v>
      </c>
      <c r="N62" s="15">
        <v>13</v>
      </c>
      <c r="O62" s="7">
        <v>46112</v>
      </c>
      <c r="P62" s="6">
        <v>0.38461538461538464</v>
      </c>
    </row>
    <row r="63" spans="1:16" x14ac:dyDescent="0.25">
      <c r="A63">
        <v>2026</v>
      </c>
      <c r="B63" t="s">
        <v>14</v>
      </c>
      <c r="C63" t="s">
        <v>36</v>
      </c>
      <c r="D63" t="s">
        <v>18</v>
      </c>
      <c r="E63">
        <v>13</v>
      </c>
      <c r="F63" s="14" t="s">
        <v>43</v>
      </c>
      <c r="G63" t="s">
        <v>16</v>
      </c>
      <c r="H63">
        <v>26</v>
      </c>
      <c r="I63" s="6">
        <v>0.76923076923076927</v>
      </c>
      <c r="J63" s="6">
        <v>0.88461538461538458</v>
      </c>
      <c r="K63">
        <v>0.9</v>
      </c>
      <c r="L63" t="s">
        <v>37</v>
      </c>
      <c r="M63" t="s">
        <v>38</v>
      </c>
      <c r="N63" s="15">
        <v>13</v>
      </c>
      <c r="O63" s="7">
        <v>46112</v>
      </c>
      <c r="P63" s="6">
        <v>0.5</v>
      </c>
    </row>
    <row r="64" spans="1:16" x14ac:dyDescent="0.25">
      <c r="A64">
        <v>2026</v>
      </c>
      <c r="B64" t="s">
        <v>14</v>
      </c>
      <c r="C64" t="s">
        <v>36</v>
      </c>
      <c r="D64" t="s">
        <v>19</v>
      </c>
      <c r="E64">
        <v>3</v>
      </c>
      <c r="F64" s="14" t="s">
        <v>43</v>
      </c>
      <c r="G64" t="s">
        <v>16</v>
      </c>
      <c r="H64">
        <v>26</v>
      </c>
      <c r="I64" s="6">
        <v>0.76923076923076927</v>
      </c>
      <c r="J64" s="6">
        <v>0.88461538461538458</v>
      </c>
      <c r="K64">
        <v>0.9</v>
      </c>
      <c r="L64" t="s">
        <v>37</v>
      </c>
      <c r="M64" t="s">
        <v>38</v>
      </c>
      <c r="N64" s="15">
        <v>13</v>
      </c>
      <c r="O64" s="7">
        <v>46112</v>
      </c>
      <c r="P64" s="6">
        <v>0.11538461538461539</v>
      </c>
    </row>
    <row r="65" spans="1:16" x14ac:dyDescent="0.25">
      <c r="A65">
        <v>2026</v>
      </c>
      <c r="B65" t="s">
        <v>14</v>
      </c>
      <c r="C65" t="s">
        <v>31</v>
      </c>
      <c r="D65" t="s">
        <v>15</v>
      </c>
      <c r="E65">
        <v>0</v>
      </c>
      <c r="F65" s="14" t="s">
        <v>45</v>
      </c>
      <c r="G65" t="s">
        <v>32</v>
      </c>
      <c r="H65">
        <v>0</v>
      </c>
      <c r="I65" s="6"/>
      <c r="J65" s="6"/>
      <c r="K65">
        <v>0.8</v>
      </c>
      <c r="L65" t="s">
        <v>37</v>
      </c>
      <c r="M65" t="s">
        <v>29</v>
      </c>
      <c r="N65" s="15">
        <v>0</v>
      </c>
      <c r="O65" s="7">
        <v>46112</v>
      </c>
      <c r="P65" s="6"/>
    </row>
    <row r="66" spans="1:16" x14ac:dyDescent="0.25">
      <c r="A66">
        <v>2026</v>
      </c>
      <c r="B66" t="s">
        <v>14</v>
      </c>
      <c r="C66" t="s">
        <v>31</v>
      </c>
      <c r="D66" t="s">
        <v>18</v>
      </c>
      <c r="E66">
        <v>0</v>
      </c>
      <c r="F66" s="14" t="s">
        <v>45</v>
      </c>
      <c r="G66" t="s">
        <v>32</v>
      </c>
      <c r="H66">
        <v>0</v>
      </c>
      <c r="I66" s="6"/>
      <c r="J66" s="6"/>
      <c r="K66">
        <v>0.8</v>
      </c>
      <c r="L66" t="s">
        <v>37</v>
      </c>
      <c r="M66" t="s">
        <v>29</v>
      </c>
      <c r="N66" s="15">
        <v>0</v>
      </c>
      <c r="O66" s="7">
        <v>46112</v>
      </c>
      <c r="P66" s="6"/>
    </row>
    <row r="67" spans="1:16" x14ac:dyDescent="0.25">
      <c r="A67">
        <v>2026</v>
      </c>
      <c r="B67" t="s">
        <v>14</v>
      </c>
      <c r="C67" t="s">
        <v>31</v>
      </c>
      <c r="D67" t="s">
        <v>19</v>
      </c>
      <c r="E67">
        <v>0</v>
      </c>
      <c r="F67" s="14" t="s">
        <v>45</v>
      </c>
      <c r="G67" t="s">
        <v>32</v>
      </c>
      <c r="H67">
        <v>0</v>
      </c>
      <c r="I67" s="6"/>
      <c r="J67" s="6"/>
      <c r="K67">
        <v>0.8</v>
      </c>
      <c r="L67" t="s">
        <v>37</v>
      </c>
      <c r="M67" t="s">
        <v>29</v>
      </c>
      <c r="N67" s="15">
        <v>0</v>
      </c>
      <c r="O67" s="7">
        <v>46112</v>
      </c>
      <c r="P67" s="6"/>
    </row>
    <row r="68" spans="1:16" x14ac:dyDescent="0.25">
      <c r="A68">
        <v>2026</v>
      </c>
      <c r="B68" t="s">
        <v>14</v>
      </c>
      <c r="C68" t="s">
        <v>34</v>
      </c>
      <c r="D68" t="s">
        <v>15</v>
      </c>
      <c r="E68">
        <v>84</v>
      </c>
      <c r="F68" s="14" t="s">
        <v>43</v>
      </c>
      <c r="G68" t="s">
        <v>26</v>
      </c>
      <c r="H68">
        <v>135</v>
      </c>
      <c r="I68" s="6">
        <v>0.95454545454545459</v>
      </c>
      <c r="J68" s="6">
        <v>0.97037037037037033</v>
      </c>
      <c r="K68">
        <v>0.9</v>
      </c>
      <c r="L68" t="s">
        <v>37</v>
      </c>
      <c r="M68" t="s">
        <v>40</v>
      </c>
      <c r="N68" s="15">
        <v>88</v>
      </c>
      <c r="O68" s="7">
        <v>46112</v>
      </c>
      <c r="P68" s="6">
        <v>0.62222222222222223</v>
      </c>
    </row>
    <row r="69" spans="1:16" x14ac:dyDescent="0.25">
      <c r="A69">
        <v>2026</v>
      </c>
      <c r="B69" t="s">
        <v>14</v>
      </c>
      <c r="C69" t="s">
        <v>34</v>
      </c>
      <c r="D69" t="s">
        <v>18</v>
      </c>
      <c r="E69">
        <v>47</v>
      </c>
      <c r="F69" s="14" t="s">
        <v>43</v>
      </c>
      <c r="G69" t="s">
        <v>26</v>
      </c>
      <c r="H69">
        <v>135</v>
      </c>
      <c r="I69" s="6">
        <v>0.95454545454545459</v>
      </c>
      <c r="J69" s="6">
        <v>0.97037037037037033</v>
      </c>
      <c r="K69">
        <v>0.9</v>
      </c>
      <c r="L69" t="s">
        <v>37</v>
      </c>
      <c r="M69" t="s">
        <v>40</v>
      </c>
      <c r="N69" s="15">
        <v>88</v>
      </c>
      <c r="O69" s="7">
        <v>46112</v>
      </c>
      <c r="P69" s="6">
        <v>0.34814814814814815</v>
      </c>
    </row>
    <row r="70" spans="1:16" x14ac:dyDescent="0.25">
      <c r="A70">
        <v>2026</v>
      </c>
      <c r="B70" t="s">
        <v>14</v>
      </c>
      <c r="C70" t="s">
        <v>34</v>
      </c>
      <c r="D70" t="s">
        <v>19</v>
      </c>
      <c r="E70">
        <v>4</v>
      </c>
      <c r="F70" s="14" t="s">
        <v>43</v>
      </c>
      <c r="G70" t="s">
        <v>26</v>
      </c>
      <c r="H70">
        <v>135</v>
      </c>
      <c r="I70" s="6">
        <v>0.95454545454545459</v>
      </c>
      <c r="J70" s="6">
        <v>0.97037037037037033</v>
      </c>
      <c r="K70">
        <v>0.9</v>
      </c>
      <c r="L70" t="s">
        <v>37</v>
      </c>
      <c r="M70" t="s">
        <v>40</v>
      </c>
      <c r="N70" s="15">
        <v>88</v>
      </c>
      <c r="O70" s="7">
        <v>46112</v>
      </c>
      <c r="P70" s="6">
        <v>2.9629629629629631E-2</v>
      </c>
    </row>
    <row r="71" spans="1:16" x14ac:dyDescent="0.25">
      <c r="A71">
        <v>2026</v>
      </c>
      <c r="B71" t="s">
        <v>14</v>
      </c>
      <c r="C71" t="s">
        <v>22</v>
      </c>
      <c r="D71" t="s">
        <v>15</v>
      </c>
      <c r="E71">
        <v>76</v>
      </c>
      <c r="F71" s="14" t="s">
        <v>43</v>
      </c>
      <c r="G71" t="s">
        <v>21</v>
      </c>
      <c r="H71">
        <v>110</v>
      </c>
      <c r="I71" s="6">
        <v>0.78350515463917525</v>
      </c>
      <c r="J71" s="6">
        <v>0.80909090909090908</v>
      </c>
      <c r="K71">
        <v>0.9</v>
      </c>
      <c r="L71" t="s">
        <v>37</v>
      </c>
      <c r="M71" t="s">
        <v>38</v>
      </c>
      <c r="N71" s="15">
        <v>97</v>
      </c>
      <c r="O71" s="7">
        <v>46112</v>
      </c>
      <c r="P71" s="6">
        <v>0.69090909090909092</v>
      </c>
    </row>
    <row r="72" spans="1:16" x14ac:dyDescent="0.25">
      <c r="A72">
        <v>2026</v>
      </c>
      <c r="B72" t="s">
        <v>14</v>
      </c>
      <c r="C72" t="s">
        <v>22</v>
      </c>
      <c r="D72" t="s">
        <v>18</v>
      </c>
      <c r="E72">
        <v>13</v>
      </c>
      <c r="F72" s="14" t="s">
        <v>43</v>
      </c>
      <c r="G72" t="s">
        <v>21</v>
      </c>
      <c r="H72">
        <v>110</v>
      </c>
      <c r="I72" s="6">
        <v>0.78350515463917525</v>
      </c>
      <c r="J72" s="6">
        <v>0.80909090909090908</v>
      </c>
      <c r="K72">
        <v>0.9</v>
      </c>
      <c r="L72" t="s">
        <v>37</v>
      </c>
      <c r="M72" t="s">
        <v>38</v>
      </c>
      <c r="N72" s="15">
        <v>97</v>
      </c>
      <c r="O72" s="7">
        <v>46112</v>
      </c>
      <c r="P72" s="6">
        <v>0.11818181818181818</v>
      </c>
    </row>
    <row r="73" spans="1:16" x14ac:dyDescent="0.25">
      <c r="A73">
        <v>2026</v>
      </c>
      <c r="B73" t="s">
        <v>14</v>
      </c>
      <c r="C73" t="s">
        <v>22</v>
      </c>
      <c r="D73" t="s">
        <v>19</v>
      </c>
      <c r="E73">
        <v>21</v>
      </c>
      <c r="F73" s="14" t="s">
        <v>43</v>
      </c>
      <c r="G73" t="s">
        <v>21</v>
      </c>
      <c r="H73">
        <v>110</v>
      </c>
      <c r="I73" s="6">
        <v>0.78350515463917525</v>
      </c>
      <c r="J73" s="6">
        <v>0.80909090909090908</v>
      </c>
      <c r="K73">
        <v>0.9</v>
      </c>
      <c r="L73" t="s">
        <v>37</v>
      </c>
      <c r="M73" t="s">
        <v>38</v>
      </c>
      <c r="N73" s="15">
        <v>97</v>
      </c>
      <c r="O73" s="7">
        <v>46112</v>
      </c>
      <c r="P73" s="6">
        <v>0.19090909090909092</v>
      </c>
    </row>
    <row r="74" spans="1:16" x14ac:dyDescent="0.25">
      <c r="A74">
        <v>2026</v>
      </c>
      <c r="B74" t="s">
        <v>14</v>
      </c>
      <c r="C74" t="s">
        <v>23</v>
      </c>
      <c r="D74" t="s">
        <v>15</v>
      </c>
      <c r="E74">
        <v>17</v>
      </c>
      <c r="F74" s="14" t="s">
        <v>43</v>
      </c>
      <c r="G74" t="s">
        <v>24</v>
      </c>
      <c r="H74">
        <v>111</v>
      </c>
      <c r="I74" s="6">
        <v>0.94444444444444442</v>
      </c>
      <c r="J74" s="6">
        <v>0.99099099099099097</v>
      </c>
      <c r="K74">
        <v>0.9</v>
      </c>
      <c r="L74" t="s">
        <v>37</v>
      </c>
      <c r="M74" t="s">
        <v>40</v>
      </c>
      <c r="N74" s="15">
        <v>18</v>
      </c>
      <c r="O74" s="7">
        <v>46112</v>
      </c>
      <c r="P74" s="6">
        <v>0.15315315315315314</v>
      </c>
    </row>
    <row r="75" spans="1:16" x14ac:dyDescent="0.25">
      <c r="A75">
        <v>2026</v>
      </c>
      <c r="B75" t="s">
        <v>14</v>
      </c>
      <c r="C75" t="s">
        <v>23</v>
      </c>
      <c r="D75" t="s">
        <v>18</v>
      </c>
      <c r="E75">
        <v>93</v>
      </c>
      <c r="F75" s="14" t="s">
        <v>43</v>
      </c>
      <c r="G75" t="s">
        <v>24</v>
      </c>
      <c r="H75">
        <v>111</v>
      </c>
      <c r="I75" s="6">
        <v>0.94444444444444442</v>
      </c>
      <c r="J75" s="6">
        <v>0.99099099099099097</v>
      </c>
      <c r="K75">
        <v>0.9</v>
      </c>
      <c r="L75" t="s">
        <v>37</v>
      </c>
      <c r="M75" t="s">
        <v>40</v>
      </c>
      <c r="N75" s="15">
        <v>18</v>
      </c>
      <c r="O75" s="7">
        <v>46112</v>
      </c>
      <c r="P75" s="6">
        <v>0.83783783783783783</v>
      </c>
    </row>
    <row r="76" spans="1:16" x14ac:dyDescent="0.25">
      <c r="A76">
        <v>2026</v>
      </c>
      <c r="B76" t="s">
        <v>14</v>
      </c>
      <c r="C76" t="s">
        <v>23</v>
      </c>
      <c r="D76" t="s">
        <v>19</v>
      </c>
      <c r="E76">
        <v>1</v>
      </c>
      <c r="F76" s="14" t="s">
        <v>43</v>
      </c>
      <c r="G76" t="s">
        <v>24</v>
      </c>
      <c r="H76">
        <v>111</v>
      </c>
      <c r="I76" s="6">
        <v>0.94444444444444442</v>
      </c>
      <c r="J76" s="6">
        <v>0.99099099099099097</v>
      </c>
      <c r="K76">
        <v>0.9</v>
      </c>
      <c r="L76" t="s">
        <v>37</v>
      </c>
      <c r="M76" t="s">
        <v>40</v>
      </c>
      <c r="N76" s="15">
        <v>18</v>
      </c>
      <c r="O76" s="7">
        <v>46112</v>
      </c>
      <c r="P76" s="6">
        <v>9.0090090090090089E-3</v>
      </c>
    </row>
    <row r="77" spans="1:16" x14ac:dyDescent="0.25">
      <c r="A77">
        <v>2026</v>
      </c>
      <c r="B77" t="s">
        <v>14</v>
      </c>
      <c r="C77" t="s">
        <v>25</v>
      </c>
      <c r="D77" t="s">
        <v>15</v>
      </c>
      <c r="E77">
        <v>98</v>
      </c>
      <c r="F77" s="14" t="s">
        <v>43</v>
      </c>
      <c r="G77" t="s">
        <v>26</v>
      </c>
      <c r="H77">
        <v>164</v>
      </c>
      <c r="I77" s="6">
        <v>0.98989898989898994</v>
      </c>
      <c r="J77" s="6">
        <v>0.99390243902439024</v>
      </c>
      <c r="K77">
        <v>0.9</v>
      </c>
      <c r="L77" t="s">
        <v>37</v>
      </c>
      <c r="M77" t="s">
        <v>40</v>
      </c>
      <c r="N77" s="15">
        <v>99</v>
      </c>
      <c r="O77" s="7">
        <v>46112</v>
      </c>
      <c r="P77" s="6">
        <v>0.59756097560975607</v>
      </c>
    </row>
    <row r="78" spans="1:16" x14ac:dyDescent="0.25">
      <c r="A78">
        <v>2026</v>
      </c>
      <c r="B78" t="s">
        <v>14</v>
      </c>
      <c r="C78" t="s">
        <v>25</v>
      </c>
      <c r="D78" t="s">
        <v>18</v>
      </c>
      <c r="E78">
        <v>65</v>
      </c>
      <c r="F78" s="14" t="s">
        <v>43</v>
      </c>
      <c r="G78" t="s">
        <v>26</v>
      </c>
      <c r="H78">
        <v>164</v>
      </c>
      <c r="I78" s="6">
        <v>0.98989898989898994</v>
      </c>
      <c r="J78" s="6">
        <v>0.99390243902439024</v>
      </c>
      <c r="K78">
        <v>0.9</v>
      </c>
      <c r="L78" t="s">
        <v>37</v>
      </c>
      <c r="M78" t="s">
        <v>40</v>
      </c>
      <c r="N78" s="15">
        <v>99</v>
      </c>
      <c r="O78" s="7">
        <v>46112</v>
      </c>
      <c r="P78" s="6">
        <v>0.39634146341463417</v>
      </c>
    </row>
    <row r="79" spans="1:16" x14ac:dyDescent="0.25">
      <c r="A79">
        <v>2026</v>
      </c>
      <c r="B79" t="s">
        <v>14</v>
      </c>
      <c r="C79" t="s">
        <v>25</v>
      </c>
      <c r="D79" t="s">
        <v>19</v>
      </c>
      <c r="E79">
        <v>1</v>
      </c>
      <c r="F79" s="14" t="s">
        <v>43</v>
      </c>
      <c r="G79" t="s">
        <v>26</v>
      </c>
      <c r="H79">
        <v>164</v>
      </c>
      <c r="I79" s="6">
        <v>0.98989898989898994</v>
      </c>
      <c r="J79" s="6">
        <v>0.99390243902439024</v>
      </c>
      <c r="K79">
        <v>0.9</v>
      </c>
      <c r="L79" t="s">
        <v>37</v>
      </c>
      <c r="M79" t="s">
        <v>40</v>
      </c>
      <c r="N79" s="15">
        <v>99</v>
      </c>
      <c r="O79" s="7">
        <v>46112</v>
      </c>
      <c r="P79" s="6">
        <v>6.0975609756097563E-3</v>
      </c>
    </row>
    <row r="80" spans="1:16" x14ac:dyDescent="0.25">
      <c r="A80">
        <v>2026</v>
      </c>
      <c r="B80" t="s">
        <v>14</v>
      </c>
      <c r="C80" t="s">
        <v>27</v>
      </c>
      <c r="D80" t="s">
        <v>15</v>
      </c>
      <c r="E80">
        <v>34</v>
      </c>
      <c r="F80" s="14" t="s">
        <v>43</v>
      </c>
      <c r="G80" t="s">
        <v>28</v>
      </c>
      <c r="H80">
        <v>49</v>
      </c>
      <c r="I80" s="6">
        <v>0.89473684210526316</v>
      </c>
      <c r="J80" s="6">
        <v>0.91836734693877553</v>
      </c>
      <c r="K80">
        <v>0.9</v>
      </c>
      <c r="L80" t="s">
        <v>37</v>
      </c>
      <c r="M80" t="s">
        <v>41</v>
      </c>
      <c r="N80" s="15">
        <v>38</v>
      </c>
      <c r="O80" s="7">
        <v>46112</v>
      </c>
      <c r="P80" s="6">
        <v>0.69387755102040816</v>
      </c>
    </row>
    <row r="81" spans="1:16" x14ac:dyDescent="0.25">
      <c r="A81">
        <v>2026</v>
      </c>
      <c r="B81" t="s">
        <v>14</v>
      </c>
      <c r="C81" t="s">
        <v>27</v>
      </c>
      <c r="D81" t="s">
        <v>18</v>
      </c>
      <c r="E81">
        <v>11</v>
      </c>
      <c r="F81" s="14" t="s">
        <v>43</v>
      </c>
      <c r="G81" t="s">
        <v>28</v>
      </c>
      <c r="H81">
        <v>49</v>
      </c>
      <c r="I81" s="6">
        <v>0.89473684210526316</v>
      </c>
      <c r="J81" s="6">
        <v>0.91836734693877553</v>
      </c>
      <c r="K81">
        <v>0.9</v>
      </c>
      <c r="L81" t="s">
        <v>37</v>
      </c>
      <c r="M81" t="s">
        <v>41</v>
      </c>
      <c r="N81" s="15">
        <v>38</v>
      </c>
      <c r="O81" s="7">
        <v>46112</v>
      </c>
      <c r="P81" s="6">
        <v>0.22448979591836735</v>
      </c>
    </row>
    <row r="82" spans="1:16" x14ac:dyDescent="0.25">
      <c r="A82">
        <v>2026</v>
      </c>
      <c r="B82" t="s">
        <v>14</v>
      </c>
      <c r="C82" t="s">
        <v>27</v>
      </c>
      <c r="D82" t="s">
        <v>19</v>
      </c>
      <c r="E82">
        <v>4</v>
      </c>
      <c r="F82" s="14" t="s">
        <v>43</v>
      </c>
      <c r="G82" t="s">
        <v>28</v>
      </c>
      <c r="H82">
        <v>49</v>
      </c>
      <c r="I82" s="6">
        <v>0.89473684210526316</v>
      </c>
      <c r="J82" s="6">
        <v>0.91836734693877553</v>
      </c>
      <c r="K82">
        <v>0.9</v>
      </c>
      <c r="L82" t="s">
        <v>37</v>
      </c>
      <c r="M82" t="s">
        <v>41</v>
      </c>
      <c r="N82" s="15">
        <v>38</v>
      </c>
      <c r="O82" s="7">
        <v>46112</v>
      </c>
      <c r="P82" s="6">
        <v>8.1632653061224483E-2</v>
      </c>
    </row>
    <row r="83" spans="1:16" x14ac:dyDescent="0.25">
      <c r="A83">
        <v>2026</v>
      </c>
      <c r="B83" t="s">
        <v>14</v>
      </c>
      <c r="C83" t="s">
        <v>33</v>
      </c>
      <c r="D83" t="s">
        <v>15</v>
      </c>
      <c r="E83">
        <v>0</v>
      </c>
      <c r="F83" s="14" t="s">
        <v>46</v>
      </c>
      <c r="G83" t="s">
        <v>32</v>
      </c>
      <c r="H83">
        <v>0</v>
      </c>
      <c r="I83" s="6"/>
      <c r="J83" s="6"/>
      <c r="K83">
        <v>0.8</v>
      </c>
      <c r="L83" t="s">
        <v>37</v>
      </c>
      <c r="M83" t="s">
        <v>29</v>
      </c>
      <c r="N83" s="15">
        <v>0</v>
      </c>
      <c r="O83" s="7">
        <v>46112</v>
      </c>
      <c r="P83" s="6"/>
    </row>
    <row r="84" spans="1:16" x14ac:dyDescent="0.25">
      <c r="A84">
        <v>2026</v>
      </c>
      <c r="B84" t="s">
        <v>14</v>
      </c>
      <c r="C84" t="s">
        <v>33</v>
      </c>
      <c r="D84" t="s">
        <v>18</v>
      </c>
      <c r="E84">
        <v>0</v>
      </c>
      <c r="F84" s="14" t="s">
        <v>46</v>
      </c>
      <c r="G84" t="s">
        <v>32</v>
      </c>
      <c r="H84">
        <v>0</v>
      </c>
      <c r="I84" s="6"/>
      <c r="J84" s="6"/>
      <c r="K84">
        <v>0.8</v>
      </c>
      <c r="L84" t="s">
        <v>37</v>
      </c>
      <c r="M84" t="s">
        <v>29</v>
      </c>
      <c r="N84" s="15">
        <v>0</v>
      </c>
      <c r="O84" s="7">
        <v>46112</v>
      </c>
      <c r="P84" s="6"/>
    </row>
    <row r="85" spans="1:16" x14ac:dyDescent="0.25">
      <c r="A85">
        <v>2026</v>
      </c>
      <c r="B85" t="s">
        <v>14</v>
      </c>
      <c r="C85" t="s">
        <v>33</v>
      </c>
      <c r="D85" t="s">
        <v>19</v>
      </c>
      <c r="E85">
        <v>0</v>
      </c>
      <c r="F85" s="14" t="s">
        <v>46</v>
      </c>
      <c r="G85" t="s">
        <v>32</v>
      </c>
      <c r="H85">
        <v>0</v>
      </c>
      <c r="I85" s="6"/>
      <c r="J85" s="6"/>
      <c r="K85">
        <v>0.8</v>
      </c>
      <c r="L85" t="s">
        <v>37</v>
      </c>
      <c r="M85" t="s">
        <v>29</v>
      </c>
      <c r="N85" s="15">
        <v>0</v>
      </c>
      <c r="O85" s="7">
        <v>46112</v>
      </c>
      <c r="P85" s="6"/>
    </row>
    <row r="86" spans="1:16" x14ac:dyDescent="0.25">
      <c r="A86">
        <v>2026</v>
      </c>
      <c r="B86" t="s">
        <v>14</v>
      </c>
      <c r="C86" t="s">
        <v>35</v>
      </c>
      <c r="D86" t="s">
        <v>15</v>
      </c>
      <c r="E86">
        <v>14</v>
      </c>
      <c r="F86" s="14" t="s">
        <v>43</v>
      </c>
      <c r="G86" t="s">
        <v>16</v>
      </c>
      <c r="H86">
        <v>28</v>
      </c>
      <c r="I86" s="6">
        <v>0.77777777777777779</v>
      </c>
      <c r="J86" s="6">
        <v>0.8571428571428571</v>
      </c>
      <c r="K86">
        <v>0.9</v>
      </c>
      <c r="L86" t="s">
        <v>37</v>
      </c>
      <c r="M86" t="s">
        <v>38</v>
      </c>
      <c r="N86" s="15">
        <v>18</v>
      </c>
      <c r="O86" s="7">
        <v>46112</v>
      </c>
      <c r="P86" s="6">
        <v>0.5</v>
      </c>
    </row>
    <row r="87" spans="1:16" x14ac:dyDescent="0.25">
      <c r="A87">
        <v>2026</v>
      </c>
      <c r="B87" t="s">
        <v>14</v>
      </c>
      <c r="C87" t="s">
        <v>35</v>
      </c>
      <c r="D87" t="s">
        <v>18</v>
      </c>
      <c r="E87">
        <v>10</v>
      </c>
      <c r="F87" s="14" t="s">
        <v>43</v>
      </c>
      <c r="G87" t="s">
        <v>16</v>
      </c>
      <c r="H87">
        <v>28</v>
      </c>
      <c r="I87" s="6">
        <v>0.77777777777777779</v>
      </c>
      <c r="J87" s="6">
        <v>0.8571428571428571</v>
      </c>
      <c r="K87">
        <v>0.9</v>
      </c>
      <c r="L87" t="s">
        <v>37</v>
      </c>
      <c r="M87" t="s">
        <v>38</v>
      </c>
      <c r="N87" s="15">
        <v>18</v>
      </c>
      <c r="O87" s="7">
        <v>46112</v>
      </c>
      <c r="P87" s="6">
        <v>0.35714285714285715</v>
      </c>
    </row>
    <row r="88" spans="1:16" x14ac:dyDescent="0.25">
      <c r="A88">
        <v>2026</v>
      </c>
      <c r="B88" t="s">
        <v>14</v>
      </c>
      <c r="C88" t="s">
        <v>35</v>
      </c>
      <c r="D88" t="s">
        <v>19</v>
      </c>
      <c r="E88">
        <v>4</v>
      </c>
      <c r="F88" s="14" t="s">
        <v>43</v>
      </c>
      <c r="G88" t="s">
        <v>16</v>
      </c>
      <c r="H88">
        <v>28</v>
      </c>
      <c r="I88" s="6">
        <v>0.77777777777777779</v>
      </c>
      <c r="J88" s="6">
        <v>0.8571428571428571</v>
      </c>
      <c r="K88">
        <v>0.9</v>
      </c>
      <c r="L88" t="s">
        <v>37</v>
      </c>
      <c r="M88" t="s">
        <v>38</v>
      </c>
      <c r="N88" s="15">
        <v>18</v>
      </c>
      <c r="O88" s="7">
        <v>46112</v>
      </c>
      <c r="P88" s="6">
        <v>0.14285714285714285</v>
      </c>
    </row>
  </sheetData>
  <autoFilter ref="A1:Q88" xr:uid="{06D5EF44-F643-4698-B181-F2A0EAF180B6}"/>
  <pageMargins left="0.7" right="0.7" top="0.75" bottom="0.75" header="0.3" footer="0.3"/>
  <pageSetup orientation="portrait" horizontalDpi="1200" verticalDpi="12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2c12e9-f0fe-44ba-8a31-bf8257c71c77">
      <Terms xmlns="http://schemas.microsoft.com/office/infopath/2007/PartnerControls"/>
    </lcf76f155ced4ddcb4097134ff3c332f>
    <TaxCatchAll xmlns="20867c8d-1cc9-4acd-a073-94634f6a764f" xsi:nil="true"/>
    <DateModified xmlns="a82c12e9-f0fe-44ba-8a31-bf8257c71c7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8068ACF89E84F925A8831C32630E0" ma:contentTypeVersion="16" ma:contentTypeDescription="Create a new document." ma:contentTypeScope="" ma:versionID="0ac8ff77954c40bf04afd8a3b45c139a">
  <xsd:schema xmlns:xsd="http://www.w3.org/2001/XMLSchema" xmlns:xs="http://www.w3.org/2001/XMLSchema" xmlns:p="http://schemas.microsoft.com/office/2006/metadata/properties" xmlns:ns2="a82c12e9-f0fe-44ba-8a31-bf8257c71c77" xmlns:ns3="7467b07a-63e4-4526-818f-48c6a4d2dc7d" xmlns:ns4="20867c8d-1cc9-4acd-a073-94634f6a764f" targetNamespace="http://schemas.microsoft.com/office/2006/metadata/properties" ma:root="true" ma:fieldsID="75731eb5f67757d61a35da63f5a16223" ns2:_="" ns3:_="" ns4:_="">
    <xsd:import namespace="a82c12e9-f0fe-44ba-8a31-bf8257c71c77"/>
    <xsd:import namespace="7467b07a-63e4-4526-818f-48c6a4d2dc7d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DateModifie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c12e9-f0fe-44ba-8a31-bf8257c71c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DateModified" ma:index="17" nillable="true" ma:displayName="Date Modified" ma:format="DateTime" ma:internalName="DateModified">
      <xsd:simpleType>
        <xsd:restriction base="dms:DateTim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7b07a-63e4-4526-818f-48c6a4d2dc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2975dd9-2e55-461b-ac30-758bee8f77fa}" ma:internalName="TaxCatchAll" ma:showField="CatchAllData" ma:web="7467b07a-63e4-4526-818f-48c6a4d2d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16E6CF-230A-4020-9728-D3C627CE272A}">
  <ds:schemaRefs>
    <ds:schemaRef ds:uri="http://schemas.microsoft.com/office/2006/metadata/properties"/>
    <ds:schemaRef ds:uri="http://schemas.microsoft.com/office/infopath/2007/PartnerControls"/>
    <ds:schemaRef ds:uri="a82c12e9-f0fe-44ba-8a31-bf8257c71c77"/>
    <ds:schemaRef ds:uri="20867c8d-1cc9-4acd-a073-94634f6a764f"/>
  </ds:schemaRefs>
</ds:datastoreItem>
</file>

<file path=customXml/itemProps2.xml><?xml version="1.0" encoding="utf-8"?>
<ds:datastoreItem xmlns:ds="http://schemas.openxmlformats.org/officeDocument/2006/customXml" ds:itemID="{4871BC28-9664-4DF7-AE9B-15F2828EF7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2c12e9-f0fe-44ba-8a31-bf8257c71c77"/>
    <ds:schemaRef ds:uri="7467b07a-63e4-4526-818f-48c6a4d2dc7d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6A1848-F227-4E59-AA18-424DDF6D8F9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Bennett, Sage *</dc:creator>
  <cp:lastModifiedBy>Bennett, Sage *</cp:lastModifiedBy>
  <dcterms:created xsi:type="dcterms:W3CDTF">2026-05-28T18:02:47Z</dcterms:created>
  <dcterms:modified xsi:type="dcterms:W3CDTF">2026-06-15T20:28:47Z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0x0101000988068ACF89E84F925A8831C32630E0</vt:lpwstr>
  </property>
  <property fmtid="{D5CDD505-2E9C-101B-9397-08002B2CF9AE}" pid="3" name="MediaServiceImageTags">
    <vt:lpwstr/>
  </property>
</Properties>
</file>